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7a1909336a3989/Documents/MELLOR Parish Council28.04.22/Finances/Audit 2021.22/"/>
    </mc:Choice>
  </mc:AlternateContent>
  <xr:revisionPtr revIDLastSave="0" documentId="8_{8E799EDD-1CB8-4D79-BA49-CA4B1E7BCB2A}" xr6:coauthVersionLast="47" xr6:coauthVersionMax="47" xr10:uidLastSave="{00000000-0000-0000-0000-000000000000}"/>
  <bookViews>
    <workbookView xWindow="-108" yWindow="-108" windowWidth="23256" windowHeight="12456" xr2:uid="{CBAE983C-EA75-463E-AC3B-80EC01C82914}"/>
  </bookViews>
  <sheets>
    <sheet name="Sheet1" sheetId="1" r:id="rId1"/>
  </sheets>
  <definedNames>
    <definedName name="_xlnm.Print_Area" localSheetId="0">Sheet1!$A$1:$Z$41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1" l="1"/>
  <c r="W40" i="1" l="1"/>
  <c r="Z11" i="1"/>
  <c r="X11" i="1"/>
  <c r="U11" i="1"/>
  <c r="U40" i="1" s="1"/>
  <c r="Q11" i="1"/>
  <c r="S11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W37" i="1"/>
  <c r="Z37" i="1"/>
  <c r="W17" i="1"/>
  <c r="X10" i="1"/>
  <c r="X9" i="1"/>
  <c r="X8" i="1"/>
  <c r="X7" i="1"/>
  <c r="X6" i="1"/>
  <c r="X40" i="1" s="1"/>
  <c r="W11" i="1"/>
  <c r="U37" i="1"/>
  <c r="X37" i="1" l="1"/>
  <c r="Z6" i="1"/>
  <c r="Z40" i="1" s="1"/>
  <c r="Q37" i="1" l="1"/>
  <c r="S37" i="1"/>
  <c r="O11" i="1"/>
  <c r="Q40" i="1" l="1"/>
  <c r="S40" i="1"/>
  <c r="O21" i="1"/>
  <c r="O37" i="1" s="1"/>
  <c r="O40" i="1" l="1"/>
  <c r="M37" i="1"/>
  <c r="K37" i="1" l="1"/>
  <c r="M11" i="1"/>
  <c r="K11" i="1"/>
  <c r="M40" i="1" l="1"/>
  <c r="XFA11" i="1"/>
  <c r="K40" i="1"/>
  <c r="F37" i="1"/>
  <c r="F11" i="1"/>
  <c r="I37" i="1"/>
  <c r="I11" i="1"/>
  <c r="I40" i="1" l="1"/>
  <c r="F40" i="1"/>
  <c r="H37" i="1" l="1"/>
  <c r="E37" i="1"/>
  <c r="H11" i="1"/>
  <c r="E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tc={60D20828-7359-408B-B569-9559AB6AD54B}</author>
    <author>Teresa Taylor</author>
    <author>tc={67A30B03-5F33-41B1-B9E7-08DC41E566F3}</author>
    <author>tc={E9BAA36B-7E85-4172-8BFD-BF2146FCC39C}</author>
    <author>tc={AC9FB794-B9EC-444C-83D0-2CD7E7513D68}</author>
    <author>tc={C145A891-C728-4C3F-B953-C0BEB0DA4362}</author>
    <author>tc={8611F737-5B6A-4932-9505-BD75CB0BE993}</author>
    <author>tc={29C7CA35-4A8D-474D-87B5-E1A9C0EEC7F4}</author>
    <author>tc={4D68CEB3-6C40-4563-845F-EDE0841B4925}</author>
    <author>tc={4164FEA5-38CD-433A-B640-D80063C8E82C}</author>
    <author>tc={26804288-755A-4212-A022-66C0DEC43731}</author>
    <author>tc={5A771A88-18B5-497B-9EB4-AD9E862F3113}</author>
    <author>tc={8D688979-69FA-4064-BE9D-B35A867EA73D}</author>
    <author>tc={BF4E9D12-91B5-42FD-A871-435727FC6510}</author>
    <author>tc={777B9F66-0F43-4FDC-BED2-43846C711EC6}</author>
    <author>tc={45F1D951-3733-4B0D-B7C2-95C1972595CF}</author>
    <author>tc={F6417BA7-E931-4F84-A882-681C5E0822DB}</author>
    <author>tc={FB765C92-C62B-4285-AFEC-C6F07539E6F5}</author>
    <author>tc={BEA8DA48-81F7-4C56-A0B3-0E9C7343E0A5}</author>
    <author>tc={F73D30C8-F133-4587-8380-8D63213E14E0}</author>
    <author>tc={A0D392C6-7B7D-4863-8E9C-AB7DEB33844B}</author>
    <author>tc={2B13447A-D96F-40E8-B4A3-2C8DE3000B14}</author>
    <author>tc={0D036653-E0D6-401A-84D5-21A362231B44}</author>
    <author>tc={4F2561FF-57D5-402F-91CE-A236DC50E363}</author>
    <author>tc={8912ECD5-DE14-434A-8EAA-077080CF5BE3}</author>
    <author>tc={6DDF1C7F-8A04-47AC-9300-73222942EA7F}</author>
    <author>tc={B8975764-D2AD-480E-BFCB-83A1C82EF685}</author>
    <author>tc={D07324DE-A489-475A-BDE9-9C75B0797CB8}</author>
    <author>tc={D695D08E-8DC5-4E90-BD92-FB27CC32A5E8}</author>
    <author>tc={E3AA530B-D096-4660-B3A9-36D79DE43A33}</author>
    <author>tc={A391C482-0C76-482F-9CD7-2B67B5744E2D}</author>
    <author>tc={EDABB3B9-F71A-4846-A6D1-EEFAE3B2C7F0}</author>
    <author>tc={F93A1206-C720-4B43-9C33-9748AA0C9CB6}</author>
    <author>tc={439D1729-FD0E-4660-90CB-964060019115}</author>
    <author>tc={5BF3E6E3-C555-4335-B8D7-1F434EA7D0A5}</author>
  </authors>
  <commentList>
    <comment ref="U6" authorId="0" shapeId="0" xr:uid="{60D20828-7359-408B-B569-9559AB6AD54B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Opening bank at 01.04.21 inc 26094.41 for MVH floor</t>
      </text>
    </comment>
    <comment ref="F7" authorId="1" shapeId="0" xr:uid="{36D1FE50-D2E5-4E53-A8FF-FCA1A8A98D19}">
      <text>
        <r>
          <rPr>
            <b/>
            <sz val="9"/>
            <color indexed="81"/>
            <rFont val="Tahoma"/>
            <family val="2"/>
          </rPr>
          <t>TT:£1430 RVBC (C Functions) , £9068 LEF, £1200 RVBC re WM, £400 LCC, £1500 BAe, £1500 Wincanton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1" shapeId="0" xr:uid="{56C93E49-3C73-440E-A371-E01A80DA7BC8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£2k Thwaites, £3500 RVBC, £20932 LEF</t>
        </r>
      </text>
    </comment>
    <comment ref="M7" authorId="1" shapeId="0" xr:uid="{0D775094-C3E5-4E3A-AE02-8744178D36AF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Concurrent functions grant</t>
        </r>
      </text>
    </comment>
    <comment ref="Q7" authorId="2" shapeId="0" xr:uid="{67A30B03-5F33-41B1-B9E7-08DC41E566F3}">
      <text>
        <t>[Threaded comment]
Your version of Excel allows you to read this threaded comment; however, any edits to it will get removed if the file is opened in a newer version of Excel. Learn more: https://go.microsoft.com/fwlink/?linkid=870924
Comment:
    817 Concurrent, 500 LCC footpaths 3450 RVBC Flood relief</t>
      </text>
    </comment>
    <comment ref="U7" authorId="3" shapeId="0" xr:uid="{E9BAA36B-7E85-4172-8BFD-BF2146FCC39C}">
      <text>
        <t>[Threaded comment]
Your version of Excel allows you to read this threaded comment; however, any edits to it will get removed if the file is opened in a newer version of Excel. Learn more: https://go.microsoft.com/fwlink/?linkid=870924
Comment:
    Concurrent functions, may be 200 add from LCC?</t>
      </text>
    </comment>
    <comment ref="I10" authorId="1" shapeId="0" xr:uid="{005AC5DD-A51A-41CE-BA9F-84805E26A08C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£11k tfr in from Invest Acc, £666.67 Aviva re MCA, £55.50 Arnold Baker book</t>
        </r>
      </text>
    </comment>
    <comment ref="Q10" authorId="4" shapeId="0" xr:uid="{AC9FB794-B9EC-444C-83D0-2CD7E7513D68}">
      <text>
        <t>[Threaded comment]
Your version of Excel allows you to read this threaded comment; however, any edits to it will get removed if the file is opened in a newer version of Excel. Learn more: https://go.microsoft.com/fwlink/?linkid=870924
Comment:
    220 BPC Remembrance books, 125 + 295 2x ins claims railings, 29652.75 MCA ins claim re floor</t>
      </text>
    </comment>
    <comment ref="U16" authorId="5" shapeId="0" xr:uid="{C145A891-C728-4C3F-B953-C0BEB0DA4362}">
      <text>
        <t>[Threaded comment]
Your version of Excel allows you to read this threaded comment; however, any edits to it will get removed if the file is opened in a newer version of Excel. Learn more: https://go.microsoft.com/fwlink/?linkid=870924
Comment:
    50 wreath, 62.95 book token, 150 Little Green Bus</t>
      </text>
    </comment>
    <comment ref="F17" authorId="1" shapeId="0" xr:uid="{2D92EF8F-2808-4EFF-9F7C-19F9449035E8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Under invoiced</t>
        </r>
      </text>
    </comment>
    <comment ref="I17" authorId="1" shapeId="0" xr:uid="{5620D390-DF62-4576-A23C-FE4412BA4E86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part of 2017.18 invoicind</t>
        </r>
      </text>
    </comment>
    <comment ref="Z18" authorId="6" shapeId="0" xr:uid="{8611F737-5B6A-4932-9505-BD75CB0BE993}">
      <text>
        <t>[Threaded comment]
Your version of Excel allows you to read this threaded comment; however, any edits to it will get removed if the file is opened in a newer version of Excel. Learn more: https://go.microsoft.com/fwlink/?linkid=870924
Comment:
    Allow for new Deputy Clerk</t>
      </text>
    </comment>
    <comment ref="F20" authorId="1" shapeId="0" xr:uid="{CECB1F7A-9824-48D0-BBEF-A7D3CBC46494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Planting at WM, all grant funded</t>
        </r>
      </text>
    </comment>
    <comment ref="I20" authorId="1" shapeId="0" xr:uid="{D5BFF375-FD70-4CCF-9B1E-F2A143FB6586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Dixons £8110, 70% bal Playquest £21159</t>
        </r>
      </text>
    </comment>
    <comment ref="Z20" authorId="7" shapeId="0" xr:uid="{29C7CA35-4A8D-474D-87B5-E1A9C0EEC7F4}">
      <text>
        <t>[Threaded comment]
Your version of Excel allows you to read this threaded comment; however, any edits to it will get removed if the file is opened in a newer version of Excel. Learn more: https://go.microsoft.com/fwlink/?linkid=870924
Comment:
    General provision</t>
      </text>
    </comment>
    <comment ref="F21" authorId="1" shapeId="0" xr:uid="{260288D4-5B70-440A-B906-898CD57F055F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inc £845 re-pointing</t>
        </r>
      </text>
    </comment>
    <comment ref="M21" authorId="1" shapeId="0" xr:uid="{8AEF00A6-5EB8-41A7-B99F-F793BDD25642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Tree Survey = Main + lights</t>
        </r>
      </text>
    </comment>
    <comment ref="O21" authorId="1" shapeId="0" xr:uid="{63078618-9A0D-4764-A6AA-E10B9466BC6C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Tree, lighting &amp; cleaning + 3 Remembrance books &amp; £800 repointing</t>
        </r>
      </text>
    </comment>
    <comment ref="Q21" authorId="8" shapeId="0" xr:uid="{4D68CEB3-6C40-4563-845F-EDE0841B4925}">
      <text>
        <t>[Threaded comment]
Your version of Excel allows you to read this threaded comment; however, any edits to it will get removed if the file is opened in a newer version of Excel. Learn more: https://go.microsoft.com/fwlink/?linkid=870924
Comment:
    480 + 960 Books of Remembrance, 160 P Moses gardening, 300 tree felling, 175.18 for lights</t>
      </text>
    </comment>
    <comment ref="Z21" authorId="9" shapeId="0" xr:uid="{4164FEA5-38CD-433A-B640-D80063C8E82C}">
      <text>
        <t>[Threaded comment]
Your version of Excel allows you to read this threaded comment; however, any edits to it will get removed if the file is opened in a newer version of Excel. Learn more: https://go.microsoft.com/fwlink/?linkid=870924
Comment:
    Maintenance + reps to outer wall</t>
      </text>
    </comment>
    <comment ref="O22" authorId="1" shapeId="0" xr:uid="{B960FD7F-D965-43CD-9F2A-DCEB70D6F09D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£1000 prof fees + £3000 further maintenance</t>
        </r>
      </text>
    </comment>
    <comment ref="Q22" authorId="10" shapeId="0" xr:uid="{26804288-755A-4212-A022-66C0DEC43731}">
      <text>
        <t>[Threaded comment]
Your version of Excel allows you to read this threaded comment; however, any edits to it will get removed if the file is opened in a newer version of Excel. Learn more: https://go.microsoft.com/fwlink/?linkid=870924
Comment:
    Tim Craig fee for Ins Claim, other items in repairs</t>
      </text>
    </comment>
    <comment ref="Z22" authorId="11" shapeId="0" xr:uid="{5A771A88-18B5-497B-9EB4-AD9E862F3113}">
      <text>
        <t>[Threaded comment]
Your version of Excel allows you to read this threaded comment; however, any edits to it will get removed if the file is opened in a newer version of Excel. Learn more: https://go.microsoft.com/fwlink/?linkid=870924
Comment:
    General provision using some of reserves held</t>
      </text>
    </comment>
    <comment ref="H23" authorId="1" shapeId="0" xr:uid="{C3829C81-4606-4A5C-9C14-0FF41A39B650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Will increase - TT greater mileage</t>
        </r>
      </text>
    </comment>
    <comment ref="Q23" authorId="12" shapeId="0" xr:uid="{8D688979-69FA-4064-BE9D-B35A867EA73D}">
      <text>
        <t>[Threaded comment]
Your version of Excel allows you to read this threaded comment; however, any edits to it will get removed if the file is opened in a newer version of Excel. Learn more: https://go.microsoft.com/fwlink/?linkid=870924
Comment:
    232 travel, 37.66 postage, 129.02 stationery, 158 home work allowance</t>
      </text>
    </comment>
    <comment ref="U23" authorId="13" shapeId="0" xr:uid="{BF4E9D12-91B5-42FD-A871-435727FC6510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laptop</t>
      </text>
    </comment>
    <comment ref="W23" authorId="14" shapeId="0" xr:uid="{777B9F66-0F43-4FDC-BED2-43846C711EC6}">
      <text>
        <t>[Threaded comment]
Your version of Excel allows you to read this threaded comment; however, any edits to it will get removed if the file is opened in a newer version of Excel. Learn more: https://go.microsoft.com/fwlink/?linkid=870924
Comment:
    220 new printer, homeworking 510+ stationery etc</t>
      </text>
    </comment>
    <comment ref="Z23" authorId="15" shapeId="0" xr:uid="{45F1D951-3733-4B0D-B7C2-95C1972595CF}">
      <text>
        <t>[Threaded comment]
Your version of Excel allows you to read this threaded comment; however, any edits to it will get removed if the file is opened in a newer version of Excel. Learn more: https://go.microsoft.com/fwlink/?linkid=870924
Comment:
    £6 homeworking per week, travel post etc</t>
      </text>
    </comment>
    <comment ref="I26" authorId="1" shapeId="0" xr:uid="{C13F080C-1049-493E-BD12-964DDB776A24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Newsletters + £523 website setup &amp; mth 1 pay not yet inv'd</t>
        </r>
      </text>
    </comment>
    <comment ref="Q26" authorId="16" shapeId="0" xr:uid="{F6417BA7-E931-4F84-A882-681C5E0822DB}">
      <text>
        <t>[Threaded comment]
Your version of Excel allows you to read this threaded comment; however, any edits to it will get removed if the file is opened in a newer version of Excel. Learn more: https://go.microsoft.com/fwlink/?linkid=870924
Comment:
    J Whelan 75, RVBC printing 228, Easywebsites 301</t>
      </text>
    </comment>
    <comment ref="U26" authorId="17" shapeId="0" xr:uid="{FB765C92-C62B-4285-AFEC-C6F07539E6F5}">
      <text>
        <t>[Threaded comment]
Your version of Excel allows you to read this threaded comment; however, any edits to it will get removed if the file is opened in a newer version of Excel. Learn more: https://go.microsoft.com/fwlink/?linkid=870924
Comment:
    7x28 easywebsites +95 J Whelan</t>
      </text>
    </comment>
    <comment ref="W26" authorId="18" shapeId="0" xr:uid="{BEA8DA48-81F7-4C56-A0B3-0E9C7343E0A5}">
      <text>
        <t>[Threaded comment]
Your version of Excel allows you to read this threaded comment; however, any edits to it will get removed if the file is opened in a newer version of Excel. Learn more: https://go.microsoft.com/fwlink/?linkid=870924
Comment:
    140 easywebsites + 230 newsletter</t>
      </text>
    </comment>
    <comment ref="Z26" authorId="19" shapeId="0" xr:uid="{F73D30C8-F133-4587-8380-8D63213E14E0}">
      <text>
        <t>[Threaded comment]
Your version of Excel allows you to read this threaded comment; however, any edits to it will get removed if the file is opened in a newer version of Excel. Learn more: https://go.microsoft.com/fwlink/?linkid=870924
Comment:
    3 newsletters + distribution + 12 easywebsites</t>
      </text>
    </comment>
    <comment ref="O28" authorId="1" shapeId="0" xr:uid="{A3063D96-BCB5-4BCB-9141-DD563C198DA9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LALC, separated out from previous office exps</t>
        </r>
      </text>
    </comment>
    <comment ref="Q28" authorId="20" shapeId="0" xr:uid="{A0D392C6-7B7D-4863-8E9C-AB7DEB33844B}">
      <text>
        <t>[Threaded comment]
Your version of Excel allows you to read this threaded comment; however, any edits to it will get removed if the file is opened in a newer version of Excel. Learn more: https://go.microsoft.com/fwlink/?linkid=870924
Comment:
    inc 2 x LALC subs 411.40 + 413.54as unpaid yr to 31.03.20, SLCC 72.00</t>
      </text>
    </comment>
    <comment ref="F30" authorId="1" shapeId="0" xr:uid="{35B6ADE1-95CE-4874-8E17-4A708F40A9CF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£3300 11% cont'n to LEF, £9068 30% deposit, £100 inspect fee</t>
        </r>
      </text>
    </comment>
    <comment ref="H30" authorId="1" shapeId="0" xr:uid="{05E0090A-106F-44C5-9B49-A93FE807CC4B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Maintenance, inc. drainage</t>
        </r>
      </text>
    </comment>
    <comment ref="I30" authorId="1" shapeId="0" xr:uid="{DE4FCA97-7C89-446C-B588-9CAACE590E3A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Reps to surface</t>
        </r>
      </text>
    </comment>
    <comment ref="Q30" authorId="21" shapeId="0" xr:uid="{2B13447A-D96F-40E8-B4A3-2C8DE3000B14}">
      <text>
        <t>[Threaded comment]
Your version of Excel allows you to read this threaded comment; however, any edits to it will get removed if the file is opened in a newer version of Excel. Learn more: https://go.microsoft.com/fwlink/?linkid=870924
Comment:
    600 Dixons drains cler + Ann Inspection</t>
      </text>
    </comment>
    <comment ref="Z30" authorId="22" shapeId="0" xr:uid="{0D036653-E0D6-401A-84D5-21A362231B44}">
      <text>
        <t>[Threaded comment]
Your version of Excel allows you to read this threaded comment; however, any edits to it will get removed if the file is opened in a newer version of Excel. Learn more: https://go.microsoft.com/fwlink/?linkid=870924
Comment:
    Inspection only, improvements inc as Grant funded £1000 allowed to build a pot for future repairs etc</t>
      </text>
    </comment>
    <comment ref="Z32" authorId="23" shapeId="0" xr:uid="{4F2561FF-57D5-402F-91CE-A236DC50E363}">
      <text>
        <t>[Threaded comment]
Your version of Excel allows you to read this threaded comment; however, any edits to it will get removed if the file is opened in a newer version of Excel. Learn more: https://go.microsoft.com/fwlink/?linkid=870924
Comment:
    150 Little Green Bus, 100 CAB, 50 RBL wreath, 60 school prize</t>
      </text>
    </comment>
    <comment ref="F33" authorId="1" shapeId="0" xr:uid="{2C557D6D-46F7-4964-89CE-9779E6D5486E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Bench plaques £198, Manhole reps £135, re site Notice Board £197</t>
        </r>
      </text>
    </comment>
    <comment ref="I33" authorId="1" shapeId="0" xr:uid="{D5A04456-52C7-422B-B693-749C77DE2617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£791.67 MCA ceiling, £345 ROC plaque  </t>
        </r>
      </text>
    </comment>
    <comment ref="Q33" authorId="24" shapeId="0" xr:uid="{8912ECD5-DE14-434A-8EAA-077080CF5BE3}">
      <text>
        <t>[Threaded comment]
Your version of Excel allows you to read this threaded comment; however, any edits to it will get removed if the file is opened in a newer version of Excel. Learn more: https://go.microsoft.com/fwlink/?linkid=870924
Comment:
    CMS 500, 170 Chairmans chain, 1800+75+17.49 MCA floor &amp; ceiling, 880 + 310 Play area fence, 47.90 Covid sprays etc</t>
      </text>
    </comment>
    <comment ref="U33" authorId="25" shapeId="0" xr:uid="{6DDF1C7F-8A04-47AC-9300-73222942EA7F}">
      <text>
        <t>[Threaded comment]
Your version of Excel allows you to read this threaded comment; however, any edits to it will get removed if the file is opened in a newer version of Excel. Learn more: https://go.microsoft.com/fwlink/?linkid=870924
Comment:
    11.58 magnets  &amp; CMS 500 TBC</t>
      </text>
    </comment>
    <comment ref="Z33" authorId="26" shapeId="0" xr:uid="{B8975764-D2AD-480E-BFCB-83A1C82EF685}">
      <text>
        <t>[Threaded comment]
Your version of Excel allows you to read this threaded comment; however, any edits to it will get removed if the file is opened in a newer version of Excel. Learn more: https://go.microsoft.com/fwlink/?linkid=870924
Comment:
    Allowance for Lengthsman type tasks, eg styles fences, gutters etc</t>
      </text>
    </comment>
    <comment ref="W34" authorId="27" shapeId="0" xr:uid="{D07324DE-A489-475A-BDE9-9C75B0797CB8}">
      <text>
        <t>[Threaded comment]
Your version of Excel allows you to read this threaded comment; however, any edits to it will get removed if the file is opened in a newer version of Excel. Learn more: https://go.microsoft.com/fwlink/?linkid=870924
Comment:
    Queens Jubilee start up follow on in May / June 2022</t>
      </text>
    </comment>
    <comment ref="I35" authorId="1" shapeId="0" xr:uid="{55D8D0CB-3943-4256-B719-2C649802E477}">
      <text>
        <r>
          <rPr>
            <b/>
            <sz val="9"/>
            <color indexed="81"/>
            <rFont val="Tahoma"/>
            <family val="2"/>
          </rPr>
          <t>Teresa Taylor:</t>
        </r>
        <r>
          <rPr>
            <sz val="9"/>
            <color indexed="81"/>
            <rFont val="Tahoma"/>
            <family val="2"/>
          </rPr>
          <t xml:space="preserve">
Security cameras MCA £2380 + £660 ditch Glendale</t>
        </r>
      </text>
    </comment>
    <comment ref="Z35" authorId="28" shapeId="0" xr:uid="{D695D08E-8DC5-4E90-BD92-FB27CC32A5E8}">
      <text>
        <t>[Threaded comment]
Your version of Excel allows you to read this threaded comment; however, any edits to it will get removed if the file is opened in a newer version of Excel. Learn more: https://go.microsoft.com/fwlink/?linkid=870924
Comment:
    General provision to inc. Defibrillator, SPID, with training for both</t>
      </text>
    </comment>
    <comment ref="Q36" authorId="29" shapeId="0" xr:uid="{E3AA530B-D096-4660-B3A9-36D79DE43A33}">
      <text>
        <t>[Threaded comment]
Your version of Excel allows you to read this threaded comment; however, any edits to it will get removed if the file is opened in a newer version of Excel. Learn more: https://go.microsoft.com/fwlink/?linkid=870924
Comment:
    Net reserves from VH ins claim</t>
      </text>
    </comment>
    <comment ref="I40" authorId="1" shapeId="0" xr:uid="{1EA1F3C2-CFCA-45E2-B486-904ED156A0BE}">
      <text>
        <r>
          <rPr>
            <b/>
            <sz val="9"/>
            <color indexed="81"/>
            <rFont val="Tahoma"/>
            <charset val="1"/>
          </rPr>
          <t>Teresa Taylor:</t>
        </r>
        <r>
          <rPr>
            <sz val="9"/>
            <color indexed="81"/>
            <rFont val="Tahoma"/>
            <charset val="1"/>
          </rPr>
          <t xml:space="preserve">
Actual closing bank 13841</t>
        </r>
      </text>
    </comment>
    <comment ref="Q40" authorId="30" shapeId="0" xr:uid="{A391C482-0C76-482F-9CD7-2B67B5744E2D}">
      <text>
        <t>[Threaded comment]
Your version of Excel allows you to read this threaded comment; however, any edits to it will get removed if the file is opened in a newer version of Excel. Learn more: https://go.microsoft.com/fwlink/?linkid=870924
Comment:
    57979 agrees reconciled bank at 31.03.2021
Reply:
    inc 26094.41 MVH floor</t>
      </text>
    </comment>
    <comment ref="U40" authorId="31" shapeId="0" xr:uid="{EDABB3B9-F71A-4846-A6D1-EEFAE3B2C7F0}">
      <text>
        <t>[Threaded comment]
Your version of Excel allows you to read this threaded comment; however, any edits to it will get removed if the file is opened in a newer version of Excel. Learn more: https://go.microsoft.com/fwlink/?linkid=870924
Comment:
    Reconciled bank at 75,961.91 at 22.11.21</t>
      </text>
    </comment>
    <comment ref="W40" authorId="32" shapeId="0" xr:uid="{F93A1206-C720-4B43-9C33-9748AA0C9CB6}">
      <text>
        <t>[Threaded comment]
Your version of Excel allows you to read this threaded comment; however, any edits to it will get removed if the file is opened in a newer version of Excel. Learn more: https://go.microsoft.com/fwlink/?linkid=870924
Comment:
    Reconciled bank at 75,961.91 at 22.11.21</t>
      </text>
    </comment>
    <comment ref="X40" authorId="33" shapeId="0" xr:uid="{439D1729-FD0E-4660-90CB-964060019115}">
      <text>
        <t>[Threaded comment]
Your version of Excel allows you to read this threaded comment; however, any edits to it will get removed if the file is opened in a newer version of Excel. Learn more: https://go.microsoft.com/fwlink/?linkid=870924
Comment:
    Reconciled bank at 75,961.91 at 22.11.21</t>
      </text>
    </comment>
    <comment ref="Z40" authorId="34" shapeId="0" xr:uid="{5BF3E6E3-C555-4335-B8D7-1F434EA7D0A5}">
      <text>
        <t>[Threaded comment]
Your version of Excel allows you to read this threaded comment; however, any edits to it will get removed if the file is opened in a newer version of Excel. Learn more: https://go.microsoft.com/fwlink/?linkid=870924
Comment:
    Reconciled bank at 75,961.91 at 22.11.21</t>
      </text>
    </comment>
  </commentList>
</comments>
</file>

<file path=xl/sharedStrings.xml><?xml version="1.0" encoding="utf-8"?>
<sst xmlns="http://schemas.openxmlformats.org/spreadsheetml/2006/main" count="64" uniqueCount="54">
  <si>
    <t>MELLOR PARISH COUNCIL</t>
  </si>
  <si>
    <t>Budget</t>
  </si>
  <si>
    <t xml:space="preserve">Actual </t>
  </si>
  <si>
    <t>Actual</t>
  </si>
  <si>
    <t xml:space="preserve">Budget </t>
  </si>
  <si>
    <t>INCOME (receipts)</t>
  </si>
  <si>
    <t>Grants</t>
  </si>
  <si>
    <t>Precept</t>
  </si>
  <si>
    <t>VAT refund</t>
  </si>
  <si>
    <t>Miscellaneous income</t>
  </si>
  <si>
    <t>EXPENDITURE</t>
  </si>
  <si>
    <t>VAT on purchases</t>
  </si>
  <si>
    <t>Sect. 137 spend</t>
  </si>
  <si>
    <t>Grounds work</t>
  </si>
  <si>
    <t>Staff costs</t>
  </si>
  <si>
    <t>Insurance</t>
  </si>
  <si>
    <t>Grant funded expenditure</t>
  </si>
  <si>
    <t>War Memorial</t>
  </si>
  <si>
    <t>Office expenses</t>
  </si>
  <si>
    <t>Churchyard maintenance</t>
  </si>
  <si>
    <t>Media costs</t>
  </si>
  <si>
    <t>Subscriptions</t>
  </si>
  <si>
    <t>Training</t>
  </si>
  <si>
    <t>Play Area</t>
  </si>
  <si>
    <t>Bank charges</t>
  </si>
  <si>
    <t>Donations</t>
  </si>
  <si>
    <t>Repairs</t>
  </si>
  <si>
    <t>Village enhancements</t>
  </si>
  <si>
    <t>31.03.18</t>
  </si>
  <si>
    <t>OPEN BANK</t>
  </si>
  <si>
    <t>Year to</t>
  </si>
  <si>
    <t xml:space="preserve"> 31.03.19</t>
  </si>
  <si>
    <t>year to</t>
  </si>
  <si>
    <t>BUDGET</t>
  </si>
  <si>
    <t>TO YEAR</t>
  </si>
  <si>
    <t>31.03.20</t>
  </si>
  <si>
    <t>ACTUAL</t>
  </si>
  <si>
    <t>at 31.03.19</t>
  </si>
  <si>
    <t>Village Hall</t>
  </si>
  <si>
    <t>31.03.21</t>
  </si>
  <si>
    <t>RESERVES</t>
  </si>
  <si>
    <t>31.03.22</t>
  </si>
  <si>
    <t xml:space="preserve">ACTUAL </t>
  </si>
  <si>
    <t xml:space="preserve">9mths to </t>
  </si>
  <si>
    <t>30.11.21</t>
  </si>
  <si>
    <t>31.03.23</t>
  </si>
  <si>
    <t>Professional fees inc. Audit</t>
  </si>
  <si>
    <t>Project Expenditure</t>
  </si>
  <si>
    <t>Hall hire</t>
  </si>
  <si>
    <t>ADDITIONS</t>
  </si>
  <si>
    <t>Budget  vs Actual at 22.11.21</t>
  </si>
  <si>
    <t>Expected at Year End</t>
  </si>
  <si>
    <t>to 31.03.22</t>
  </si>
  <si>
    <t>Closing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</si>
</sst>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0" borderId="0" xfId="0" applyNumberFormat="1"/>
    <xf numFmtId="0" fontId="2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/>
    <xf numFmtId="1" fontId="1" fillId="0" borderId="1" xfId="0" applyNumberFormat="1" applyFont="1" applyBorder="1"/>
    <xf numFmtId="1" fontId="0" fillId="2" borderId="1" xfId="0" applyNumberFormat="1" applyFill="1" applyBorder="1"/>
    <xf numFmtId="1" fontId="1" fillId="2" borderId="1" xfId="0" applyNumberFormat="1" applyFont="1" applyFill="1" applyBorder="1"/>
    <xf numFmtId="1" fontId="0" fillId="3" borderId="1" xfId="0" applyNumberFormat="1" applyFill="1" applyBorder="1"/>
    <xf numFmtId="1" fontId="1" fillId="3" borderId="1" xfId="0" applyNumberFormat="1" applyFont="1" applyFill="1" applyBorder="1"/>
    <xf numFmtId="0" fontId="0" fillId="0" borderId="0" xfId="0" applyFill="1"/>
    <xf numFmtId="1" fontId="0" fillId="0" borderId="1" xfId="0" applyNumberFormat="1" applyFill="1" applyBorder="1"/>
    <xf numFmtId="1" fontId="1" fillId="0" borderId="1" xfId="0" applyNumberFormat="1" applyFont="1" applyFill="1" applyBorder="1"/>
    <xf numFmtId="1" fontId="0" fillId="0" borderId="0" xfId="0" applyNumberFormat="1" applyFill="1"/>
    <xf numFmtId="1" fontId="1" fillId="2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1" fillId="0" borderId="0" xfId="0" applyFont="1"/>
    <xf numFmtId="1" fontId="1" fillId="0" borderId="0" xfId="0" applyNumberFormat="1" applyFont="1"/>
    <xf numFmtId="0" fontId="0" fillId="0" borderId="0" xfId="0" applyAlignment="1">
      <alignment horizontal="right"/>
    </xf>
    <xf numFmtId="1" fontId="9" fillId="5" borderId="1" xfId="0" applyNumberFormat="1" applyFont="1" applyFill="1" applyBorder="1"/>
    <xf numFmtId="1" fontId="0" fillId="5" borderId="1" xfId="0" applyNumberForma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7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6" borderId="1" xfId="0" applyFont="1" applyFill="1" applyBorder="1"/>
    <xf numFmtId="1" fontId="1" fillId="7" borderId="1" xfId="0" applyNumberFormat="1" applyFont="1" applyFill="1" applyBorder="1"/>
    <xf numFmtId="0" fontId="0" fillId="5" borderId="1" xfId="0" applyFill="1" applyBorder="1" applyAlignment="1">
      <alignment horizontal="right"/>
    </xf>
    <xf numFmtId="1" fontId="0" fillId="4" borderId="1" xfId="0" applyNumberFormat="1" applyFill="1" applyBorder="1"/>
    <xf numFmtId="0" fontId="0" fillId="6" borderId="1" xfId="0" applyFill="1" applyBorder="1"/>
    <xf numFmtId="1" fontId="0" fillId="7" borderId="1" xfId="0" applyNumberFormat="1" applyFill="1" applyBorder="1"/>
    <xf numFmtId="1" fontId="1" fillId="4" borderId="1" xfId="0" applyNumberFormat="1" applyFont="1" applyFill="1" applyBorder="1"/>
    <xf numFmtId="0" fontId="0" fillId="4" borderId="1" xfId="0" applyFill="1" applyBorder="1"/>
    <xf numFmtId="1" fontId="1" fillId="5" borderId="1" xfId="0" applyNumberFormat="1" applyFont="1" applyFill="1" applyBorder="1" applyAlignment="1">
      <alignment textRotation="45"/>
    </xf>
    <xf numFmtId="1" fontId="1" fillId="5" borderId="1" xfId="0" applyNumberFormat="1" applyFont="1" applyFill="1" applyBorder="1"/>
    <xf numFmtId="1" fontId="0" fillId="5" borderId="1" xfId="0" applyNumberForma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1" fillId="8" borderId="1" xfId="0" applyNumberFormat="1" applyFont="1" applyFill="1" applyBorder="1"/>
    <xf numFmtId="1" fontId="0" fillId="8" borderId="1" xfId="0" applyNumberFormat="1" applyFill="1" applyBorder="1"/>
    <xf numFmtId="1" fontId="1" fillId="8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PC Clerk" id="{69D9D95D-572B-4F35-B690-8FA6B7FD9672}" userId="907a1909336a3989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6" dT="2021-11-23T16:26:51.63" personId="{69D9D95D-572B-4F35-B690-8FA6B7FD9672}" id="{60D20828-7359-408B-B569-9559AB6AD54B}">
    <text>Opening bank at 01.04.21 inc 26094.41 for MVH floor</text>
  </threadedComment>
  <threadedComment ref="Q7" dT="2021-11-23T11:49:12.03" personId="{69D9D95D-572B-4F35-B690-8FA6B7FD9672}" id="{67A30B03-5F33-41B1-B9E7-08DC41E566F3}">
    <text>817 Concurrent, 500 LCC footpaths 3450 RVBC Flood relief</text>
  </threadedComment>
  <threadedComment ref="U7" dT="2021-11-23T16:12:21.58" personId="{69D9D95D-572B-4F35-B690-8FA6B7FD9672}" id="{E9BAA36B-7E85-4172-8BFD-BF2146FCC39C}">
    <text>Concurrent functions, may be 200 add from LCC?</text>
  </threadedComment>
  <threadedComment ref="Q10" dT="2021-11-23T12:02:42.73" personId="{69D9D95D-572B-4F35-B690-8FA6B7FD9672}" id="{AC9FB794-B9EC-444C-83D0-2CD7E7513D68}">
    <text>220 BPC Remembrance books, 125 + 295 2x ins claims railings, 29652.75 MCA ins claim re floor</text>
  </threadedComment>
  <threadedComment ref="U16" dT="2021-11-23T16:38:29.69" personId="{69D9D95D-572B-4F35-B690-8FA6B7FD9672}" id="{C145A891-C728-4C3F-B953-C0BEB0DA4362}">
    <text>50 wreath, 62.95 book token, 150 Little Green Bus</text>
  </threadedComment>
  <threadedComment ref="Z18" dT="2021-11-26T10:23:57.97" personId="{69D9D95D-572B-4F35-B690-8FA6B7FD9672}" id="{8611F737-5B6A-4932-9505-BD75CB0BE993}">
    <text>Allow for new Deputy Clerk</text>
  </threadedComment>
  <threadedComment ref="Z20" dT="2021-11-26T10:44:12.63" personId="{69D9D95D-572B-4F35-B690-8FA6B7FD9672}" id="{29C7CA35-4A8D-474D-87B5-E1A9C0EEC7F4}">
    <text>General provision</text>
  </threadedComment>
  <threadedComment ref="Q21" dT="2021-11-23T12:04:11.05" personId="{69D9D95D-572B-4F35-B690-8FA6B7FD9672}" id="{4D68CEB3-6C40-4563-845F-EDE0841B4925}">
    <text>480 + 960 Books of Remembrance, 160 P Moses gardening, 300 tree felling, 175.18 for lights</text>
  </threadedComment>
  <threadedComment ref="Z21" dT="2021-11-26T10:24:47.33" personId="{69D9D95D-572B-4F35-B690-8FA6B7FD9672}" id="{4164FEA5-38CD-433A-B640-D80063C8E82C}">
    <text>Maintenance + reps to outer wall</text>
  </threadedComment>
  <threadedComment ref="Q22" dT="2021-11-25T14:28:41.75" personId="{69D9D95D-572B-4F35-B690-8FA6B7FD9672}" id="{26804288-755A-4212-A022-66C0DEC43731}">
    <text>Tim Craig fee for Ins Claim, other items in repairs</text>
  </threadedComment>
  <threadedComment ref="Z22" dT="2021-11-26T10:26:05.12" personId="{69D9D95D-572B-4F35-B690-8FA6B7FD9672}" id="{5A771A88-18B5-497B-9EB4-AD9E862F3113}">
    <text>General provision using some of reserves held</text>
  </threadedComment>
  <threadedComment ref="Q23" dT="2021-11-23T12:22:48.42" personId="{69D9D95D-572B-4F35-B690-8FA6B7FD9672}" id="{8D688979-69FA-4064-BE9D-B35A867EA73D}">
    <text>232 travel, 37.66 postage, 129.02 stationery, 158 home work allowance</text>
  </threadedComment>
  <threadedComment ref="U23" dT="2021-11-23T16:40:55.14" personId="{69D9D95D-572B-4F35-B690-8FA6B7FD9672}" id="{BF4E9D12-91B5-42FD-A871-435727FC6510}">
    <text>new laptop</text>
  </threadedComment>
  <threadedComment ref="W23" dT="2021-11-26T10:13:04.70" personId="{69D9D95D-572B-4F35-B690-8FA6B7FD9672}" id="{777B9F66-0F43-4FDC-BED2-43846C711EC6}">
    <text>220 new printer, homeworking 510+ stationery etc</text>
  </threadedComment>
  <threadedComment ref="Z23" dT="2021-11-26T10:27:17.54" personId="{69D9D95D-572B-4F35-B690-8FA6B7FD9672}" id="{45F1D951-3733-4B0D-B7C2-95C1972595CF}">
    <text>£6 homeworking per week, travel post etc</text>
  </threadedComment>
  <threadedComment ref="Q26" dT="2021-11-23T12:05:00.04" personId="{69D9D95D-572B-4F35-B690-8FA6B7FD9672}" id="{F6417BA7-E931-4F84-A882-681C5E0822DB}">
    <text>J Whelan 75, RVBC printing 228, Easywebsites 301</text>
  </threadedComment>
  <threadedComment ref="U26" dT="2021-11-23T16:43:32.12" personId="{69D9D95D-572B-4F35-B690-8FA6B7FD9672}" id="{FB765C92-C62B-4285-AFEC-C6F07539E6F5}">
    <text>7x28 easywebsites +95 J Whelan</text>
  </threadedComment>
  <threadedComment ref="W26" dT="2021-11-26T10:14:20.93" personId="{69D9D95D-572B-4F35-B690-8FA6B7FD9672}" id="{BEA8DA48-81F7-4C56-A0B3-0E9C7343E0A5}">
    <text>140 easywebsites + 230 newsletter</text>
  </threadedComment>
  <threadedComment ref="Z26" dT="2021-11-26T10:44:52.70" personId="{69D9D95D-572B-4F35-B690-8FA6B7FD9672}" id="{F73D30C8-F133-4587-8380-8D63213E14E0}">
    <text>3 newsletters + distribution + 12 easywebsites</text>
  </threadedComment>
  <threadedComment ref="Q28" dT="2021-11-23T11:55:21.54" personId="{69D9D95D-572B-4F35-B690-8FA6B7FD9672}" id="{A0D392C6-7B7D-4863-8E9C-AB7DEB33844B}">
    <text>inc 2 x LALC subs 411.40 + 413.54as unpaid yr to 31.03.20, SLCC 72.00</text>
  </threadedComment>
  <threadedComment ref="Q30" dT="2021-11-23T11:56:56.44" personId="{69D9D95D-572B-4F35-B690-8FA6B7FD9672}" id="{2B13447A-D96F-40E8-B4A3-2C8DE3000B14}">
    <text>600 Dixons drains cler + Ann Inspection</text>
  </threadedComment>
  <threadedComment ref="Z30" dT="2021-11-26T10:58:13.48" personId="{69D9D95D-572B-4F35-B690-8FA6B7FD9672}" id="{0D036653-E0D6-401A-84D5-21A362231B44}">
    <text>Inspection only, improvements inc as Grant funded £1000 allowed to build a pot for future repairs etc</text>
  </threadedComment>
  <threadedComment ref="Z32" dT="2021-11-26T10:17:23.39" personId="{69D9D95D-572B-4F35-B690-8FA6B7FD9672}" id="{4F2561FF-57D5-402F-91CE-A236DC50E363}">
    <text>150 Little Green Bus, 100 CAB, 50 RBL wreath, 60 school prize</text>
  </threadedComment>
  <threadedComment ref="Q33" dT="2021-11-23T12:07:22.29" personId="{69D9D95D-572B-4F35-B690-8FA6B7FD9672}" id="{8912ECD5-DE14-434A-8EAA-077080CF5BE3}">
    <text>CMS 500, 170 Chairmans chain, 1800+75+17.49 MCA floor &amp; ceiling, 880 + 310 Play area fence, 47.90 Covid sprays etc</text>
  </threadedComment>
  <threadedComment ref="U33" dT="2021-11-23T16:44:09.82" personId="{69D9D95D-572B-4F35-B690-8FA6B7FD9672}" id="{6DDF1C7F-8A04-47AC-9300-73222942EA7F}">
    <text>11.58 magnets  &amp; CMS 500 TBC</text>
  </threadedComment>
  <threadedComment ref="Z33" dT="2021-11-29T13:16:16.81" personId="{69D9D95D-572B-4F35-B690-8FA6B7FD9672}" id="{B8975764-D2AD-480E-BFCB-83A1C82EF685}">
    <text>Allowance for Lengthsman type tasks, eg styles fences, gutters etc</text>
  </threadedComment>
  <threadedComment ref="W34" dT="2021-11-26T10:41:19.77" personId="{69D9D95D-572B-4F35-B690-8FA6B7FD9672}" id="{D07324DE-A489-475A-BDE9-9C75B0797CB8}">
    <text>Queens Jubilee start up follow on in May / June 2022</text>
  </threadedComment>
  <threadedComment ref="Z35" dT="2021-11-26T10:59:42.35" personId="{69D9D95D-572B-4F35-B690-8FA6B7FD9672}" id="{D695D08E-8DC5-4E90-BD92-FB27CC32A5E8}">
    <text>General provision to inc. Defibrillator, SPID, with training for both</text>
  </threadedComment>
  <threadedComment ref="Q36" dT="2021-11-23T12:01:25.08" personId="{69D9D95D-572B-4F35-B690-8FA6B7FD9672}" id="{E3AA530B-D096-4660-B3A9-36D79DE43A33}">
    <text>Net reserves from VH ins claim</text>
  </threadedComment>
  <threadedComment ref="Q40" dT="2021-11-26T11:10:09.52" personId="{69D9D95D-572B-4F35-B690-8FA6B7FD9672}" id="{A391C482-0C76-482F-9CD7-2B67B5744E2D}">
    <text>57979 agrees reconciled bank at 31.03.2021</text>
  </threadedComment>
  <threadedComment ref="Q40" dT="2021-11-26T11:11:14.30" personId="{69D9D95D-572B-4F35-B690-8FA6B7FD9672}" id="{BFE5ED3E-22D3-4111-8626-0E40BF933FBA}" parentId="{A391C482-0C76-482F-9CD7-2B67B5744E2D}">
    <text>inc 26094.41 MVH floor</text>
  </threadedComment>
  <threadedComment ref="U40" dT="2021-11-23T16:51:49.84" personId="{69D9D95D-572B-4F35-B690-8FA6B7FD9672}" id="{EDABB3B9-F71A-4846-A6D1-EEFAE3B2C7F0}">
    <text>Reconciled bank at 75,961.91 at 22.11.21</text>
  </threadedComment>
  <threadedComment ref="W40" dT="2021-11-23T16:51:49.84" personId="{69D9D95D-572B-4F35-B690-8FA6B7FD9672}" id="{F93A1206-C720-4B43-9C33-9748AA0C9CB6}">
    <text>Reconciled bank at 75,961.91 at 22.11.21</text>
  </threadedComment>
  <threadedComment ref="X40" dT="2021-11-23T16:51:49.84" personId="{69D9D95D-572B-4F35-B690-8FA6B7FD9672}" id="{439D1729-FD0E-4660-90CB-964060019115}">
    <text>Reconciled bank at 75,961.91 at 22.11.21</text>
  </threadedComment>
  <threadedComment ref="Z40" dT="2021-11-23T16:51:49.84" personId="{69D9D95D-572B-4F35-B690-8FA6B7FD9672}" id="{5BF3E6E3-C555-4335-B8D7-1F434EA7D0A5}">
    <text>Reconciled bank at 75,961.91 at 22.11.21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CD374-1EF3-4471-BC98-1F080EE471AC}">
  <sheetPr>
    <pageSetUpPr fitToPage="1"/>
  </sheetPr>
  <dimension ref="A1:XFA41"/>
  <sheetViews>
    <sheetView tabSelected="1" workbookViewId="0">
      <pane ySplit="5" topLeftCell="A31" activePane="bottomLeft" state="frozen"/>
      <selection pane="bottomLeft" activeCell="Z33" sqref="Z33"/>
    </sheetView>
  </sheetViews>
  <sheetFormatPr defaultRowHeight="14.4" x14ac:dyDescent="0.3"/>
  <cols>
    <col min="4" max="4" width="3" customWidth="1"/>
    <col min="6" max="6" width="9.109375" style="1"/>
    <col min="7" max="7" width="3.5546875" customWidth="1"/>
    <col min="9" max="9" width="10.33203125" style="1" bestFit="1" customWidth="1"/>
    <col min="10" max="10" width="3.33203125" customWidth="1"/>
    <col min="12" max="12" width="3" style="15" customWidth="1"/>
    <col min="13" max="13" width="9.109375" style="1"/>
    <col min="14" max="14" width="2.44140625" style="18" customWidth="1"/>
    <col min="15" max="15" width="9.109375" style="26"/>
    <col min="16" max="16" width="2.77734375" customWidth="1"/>
    <col min="18" max="18" width="4.33203125" customWidth="1"/>
    <col min="20" max="20" width="3.77734375" customWidth="1"/>
    <col min="21" max="21" width="8.88671875" style="1"/>
    <col min="22" max="22" width="2.109375" style="1" customWidth="1"/>
    <col min="23" max="23" width="10.44140625" style="1" bestFit="1" customWidth="1"/>
    <col min="24" max="24" width="13.21875" style="1" customWidth="1"/>
    <col min="25" max="25" width="2.109375" style="1" customWidth="1"/>
    <col min="26" max="26" width="8.88671875" style="1"/>
  </cols>
  <sheetData>
    <row r="1" spans="1:26 16381:16381" ht="21" x14ac:dyDescent="0.4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 16381:16381" ht="21" x14ac:dyDescent="0.4">
      <c r="A2" s="45" t="s">
        <v>50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 16381:16381" ht="79.8" x14ac:dyDescent="0.4">
      <c r="A3" s="2"/>
      <c r="B3" s="2"/>
      <c r="C3" s="3"/>
      <c r="D3" s="6"/>
      <c r="E3" s="6" t="s">
        <v>1</v>
      </c>
      <c r="F3" s="7" t="s">
        <v>3</v>
      </c>
      <c r="G3" s="7"/>
      <c r="H3" s="6" t="s">
        <v>4</v>
      </c>
      <c r="I3" s="7" t="s">
        <v>2</v>
      </c>
      <c r="K3" s="19" t="s">
        <v>33</v>
      </c>
      <c r="L3" s="20"/>
      <c r="M3" s="21" t="s">
        <v>36</v>
      </c>
      <c r="N3" s="20"/>
      <c r="O3" s="32" t="s">
        <v>33</v>
      </c>
      <c r="P3" s="4"/>
      <c r="Q3" s="33" t="s">
        <v>36</v>
      </c>
      <c r="R3" s="4"/>
      <c r="S3" s="34" t="s">
        <v>33</v>
      </c>
      <c r="T3" s="4"/>
      <c r="U3" s="35" t="s">
        <v>42</v>
      </c>
      <c r="V3" s="10"/>
      <c r="W3" s="10" t="s">
        <v>49</v>
      </c>
      <c r="X3" s="42" t="s">
        <v>51</v>
      </c>
      <c r="Y3" s="10"/>
      <c r="Z3" s="10" t="s">
        <v>33</v>
      </c>
    </row>
    <row r="4" spans="1:26 16381:16381" ht="21" x14ac:dyDescent="0.4">
      <c r="A4" s="2"/>
      <c r="B4" s="2"/>
      <c r="C4" s="3"/>
      <c r="D4" s="6"/>
      <c r="E4" s="6" t="s">
        <v>30</v>
      </c>
      <c r="F4" s="7"/>
      <c r="G4" s="7"/>
      <c r="H4" s="6" t="s">
        <v>32</v>
      </c>
      <c r="I4" s="7"/>
      <c r="K4" s="22" t="s">
        <v>34</v>
      </c>
      <c r="L4" s="23"/>
      <c r="M4" s="13"/>
      <c r="N4" s="16"/>
      <c r="O4" s="32" t="s">
        <v>32</v>
      </c>
      <c r="P4" s="4"/>
      <c r="Q4" s="33"/>
      <c r="R4" s="4"/>
      <c r="S4" s="34" t="s">
        <v>32</v>
      </c>
      <c r="T4" s="4"/>
      <c r="U4" s="35" t="s">
        <v>43</v>
      </c>
      <c r="V4" s="10"/>
      <c r="W4" s="17" t="s">
        <v>52</v>
      </c>
      <c r="X4" s="43"/>
      <c r="Y4" s="10"/>
      <c r="Z4" s="10"/>
    </row>
    <row r="5" spans="1:26 16381:16381" x14ac:dyDescent="0.3">
      <c r="A5" s="4"/>
      <c r="B5" s="4"/>
      <c r="C5" s="4"/>
      <c r="D5" s="6"/>
      <c r="E5" s="6" t="s">
        <v>28</v>
      </c>
      <c r="F5" s="7" t="s">
        <v>28</v>
      </c>
      <c r="G5" s="7"/>
      <c r="H5" s="6" t="s">
        <v>31</v>
      </c>
      <c r="I5" s="7" t="s">
        <v>37</v>
      </c>
      <c r="K5" s="19" t="s">
        <v>35</v>
      </c>
      <c r="L5" s="20"/>
      <c r="M5" s="21" t="s">
        <v>35</v>
      </c>
      <c r="N5" s="20"/>
      <c r="O5" s="32" t="s">
        <v>39</v>
      </c>
      <c r="P5" s="4"/>
      <c r="Q5" s="33" t="s">
        <v>39</v>
      </c>
      <c r="R5" s="4"/>
      <c r="S5" s="34" t="s">
        <v>41</v>
      </c>
      <c r="T5" s="4"/>
      <c r="U5" s="35" t="s">
        <v>44</v>
      </c>
      <c r="V5" s="10"/>
      <c r="W5" s="17"/>
      <c r="X5" s="43" t="s">
        <v>41</v>
      </c>
      <c r="Y5" s="10"/>
      <c r="Z5" s="47" t="s">
        <v>45</v>
      </c>
    </row>
    <row r="6" spans="1:26 16381:16381" x14ac:dyDescent="0.3">
      <c r="A6" s="9" t="s">
        <v>5</v>
      </c>
      <c r="B6" s="9"/>
      <c r="C6" s="4" t="s">
        <v>29</v>
      </c>
      <c r="D6" s="4"/>
      <c r="E6" s="4"/>
      <c r="F6" s="5">
        <v>3836.95</v>
      </c>
      <c r="G6" s="5"/>
      <c r="H6" s="4"/>
      <c r="I6" s="5">
        <v>14503</v>
      </c>
      <c r="K6" s="22">
        <v>13841</v>
      </c>
      <c r="L6" s="23"/>
      <c r="M6" s="13">
        <v>13841</v>
      </c>
      <c r="N6" s="16"/>
      <c r="O6" s="36">
        <v>13867</v>
      </c>
      <c r="P6" s="4"/>
      <c r="Q6" s="37">
        <v>27514.080000000002</v>
      </c>
      <c r="R6" s="4"/>
      <c r="S6" s="38">
        <v>22700</v>
      </c>
      <c r="T6" s="4"/>
      <c r="U6" s="39">
        <f>Q40</f>
        <v>57979.479999999996</v>
      </c>
      <c r="V6" s="5"/>
      <c r="W6" s="16">
        <v>0</v>
      </c>
      <c r="X6" s="44">
        <f>SUM(U6:W6)</f>
        <v>57979.479999999996</v>
      </c>
      <c r="Y6" s="5"/>
      <c r="Z6" s="48">
        <f>X40</f>
        <v>63333.78</v>
      </c>
    </row>
    <row r="7" spans="1:26 16381:16381" x14ac:dyDescent="0.3">
      <c r="A7" s="4" t="s">
        <v>6</v>
      </c>
      <c r="B7" s="4"/>
      <c r="C7" s="4"/>
      <c r="D7" s="4"/>
      <c r="E7" s="4">
        <v>31200</v>
      </c>
      <c r="F7" s="5">
        <v>15098</v>
      </c>
      <c r="G7" s="5"/>
      <c r="H7" s="4">
        <v>0</v>
      </c>
      <c r="I7" s="5">
        <v>26432</v>
      </c>
      <c r="K7" s="11">
        <v>0</v>
      </c>
      <c r="L7" s="16"/>
      <c r="M7" s="13">
        <v>671</v>
      </c>
      <c r="N7" s="16"/>
      <c r="O7" s="36"/>
      <c r="P7" s="4"/>
      <c r="Q7" s="37">
        <v>4767</v>
      </c>
      <c r="R7" s="4"/>
      <c r="S7" s="38">
        <v>900</v>
      </c>
      <c r="T7" s="4"/>
      <c r="U7" s="39">
        <v>578</v>
      </c>
      <c r="V7" s="5"/>
      <c r="W7" s="16">
        <v>500</v>
      </c>
      <c r="X7" s="44">
        <f t="shared" ref="X7:X10" si="0">SUM(U7:W7)</f>
        <v>1078</v>
      </c>
      <c r="Y7" s="5"/>
      <c r="Z7" s="48">
        <v>0</v>
      </c>
    </row>
    <row r="8" spans="1:26 16381:16381" x14ac:dyDescent="0.3">
      <c r="A8" s="4" t="s">
        <v>7</v>
      </c>
      <c r="B8" s="4"/>
      <c r="C8" s="4"/>
      <c r="D8" s="4"/>
      <c r="E8" s="4">
        <v>22076</v>
      </c>
      <c r="F8" s="5">
        <v>22076</v>
      </c>
      <c r="G8" s="5"/>
      <c r="H8" s="4">
        <v>12656</v>
      </c>
      <c r="I8" s="5">
        <v>14656</v>
      </c>
      <c r="K8" s="11">
        <v>0</v>
      </c>
      <c r="L8" s="16"/>
      <c r="M8" s="13">
        <v>18168</v>
      </c>
      <c r="N8" s="16"/>
      <c r="O8" s="36">
        <v>24000</v>
      </c>
      <c r="P8" s="4"/>
      <c r="Q8" s="37">
        <v>24000</v>
      </c>
      <c r="R8" s="4"/>
      <c r="S8" s="38">
        <v>25000</v>
      </c>
      <c r="T8" s="4"/>
      <c r="U8" s="39">
        <v>25000</v>
      </c>
      <c r="V8" s="5"/>
      <c r="W8" s="16">
        <v>0</v>
      </c>
      <c r="X8" s="44">
        <f t="shared" si="0"/>
        <v>25000</v>
      </c>
      <c r="Y8" s="5"/>
      <c r="Z8" s="48">
        <v>25000</v>
      </c>
    </row>
    <row r="9" spans="1:26 16381:16381" x14ac:dyDescent="0.3">
      <c r="A9" s="4" t="s">
        <v>8</v>
      </c>
      <c r="B9" s="4"/>
      <c r="C9" s="4"/>
      <c r="D9" s="5"/>
      <c r="E9" s="5">
        <v>1450</v>
      </c>
      <c r="F9" s="5">
        <v>4054.99</v>
      </c>
      <c r="G9" s="5"/>
      <c r="H9" s="5">
        <v>1450</v>
      </c>
      <c r="I9" s="5">
        <v>6765.87</v>
      </c>
      <c r="K9" s="11">
        <v>1000</v>
      </c>
      <c r="L9" s="16"/>
      <c r="M9" s="13">
        <v>8072.09</v>
      </c>
      <c r="N9" s="16"/>
      <c r="O9" s="36">
        <v>1032</v>
      </c>
      <c r="P9" s="4"/>
      <c r="Q9" s="37">
        <v>2515.5100000000002</v>
      </c>
      <c r="R9" s="4"/>
      <c r="S9" s="38">
        <v>930</v>
      </c>
      <c r="T9" s="4"/>
      <c r="U9" s="39">
        <v>1549.45</v>
      </c>
      <c r="V9" s="5"/>
      <c r="W9" s="16">
        <v>0</v>
      </c>
      <c r="X9" s="44">
        <f t="shared" si="0"/>
        <v>1549.45</v>
      </c>
      <c r="Y9" s="5"/>
      <c r="Z9" s="48">
        <v>684</v>
      </c>
    </row>
    <row r="10" spans="1:26 16381:16381" x14ac:dyDescent="0.3">
      <c r="A10" s="4" t="s">
        <v>9</v>
      </c>
      <c r="B10" s="4"/>
      <c r="C10" s="4"/>
      <c r="D10" s="4"/>
      <c r="E10" s="4"/>
      <c r="F10" s="5">
        <v>275</v>
      </c>
      <c r="G10" s="5"/>
      <c r="H10" s="4">
        <v>0</v>
      </c>
      <c r="I10" s="5">
        <v>11722.17</v>
      </c>
      <c r="K10" s="11">
        <v>1000</v>
      </c>
      <c r="L10" s="16"/>
      <c r="M10" s="13">
        <v>2424</v>
      </c>
      <c r="N10" s="16"/>
      <c r="O10" s="36"/>
      <c r="P10" s="4"/>
      <c r="Q10" s="37">
        <v>30292.799999999999</v>
      </c>
      <c r="R10" s="4"/>
      <c r="S10" s="38">
        <v>125</v>
      </c>
      <c r="T10" s="4"/>
      <c r="U10" s="39">
        <v>6</v>
      </c>
      <c r="V10" s="5"/>
      <c r="W10" s="16">
        <v>0</v>
      </c>
      <c r="X10" s="44">
        <f t="shared" si="0"/>
        <v>6</v>
      </c>
      <c r="Y10" s="5"/>
      <c r="Z10" s="48">
        <v>0</v>
      </c>
    </row>
    <row r="11" spans="1:26 16381:16381" s="24" customFormat="1" x14ac:dyDescent="0.3">
      <c r="A11" s="8"/>
      <c r="B11" s="8"/>
      <c r="C11" s="8"/>
      <c r="D11" s="10"/>
      <c r="E11" s="10">
        <f>SUM(E7:E9)</f>
        <v>54726</v>
      </c>
      <c r="F11" s="10">
        <f>SUM(F7:F10)</f>
        <v>41503.99</v>
      </c>
      <c r="G11" s="10"/>
      <c r="H11" s="10">
        <f>SUM(H7:H9)</f>
        <v>14106</v>
      </c>
      <c r="I11" s="10">
        <f>SUM(I7:I10)</f>
        <v>59576.04</v>
      </c>
      <c r="K11" s="12">
        <f t="shared" ref="K11:O11" si="1">SUM(K7:K10)</f>
        <v>2000</v>
      </c>
      <c r="L11" s="17"/>
      <c r="M11" s="14">
        <f t="shared" si="1"/>
        <v>29335.09</v>
      </c>
      <c r="N11" s="17"/>
      <c r="O11" s="27">
        <f t="shared" si="1"/>
        <v>25032</v>
      </c>
      <c r="P11" s="8"/>
      <c r="Q11" s="40">
        <f>SUM(Q7:Q10)</f>
        <v>61575.31</v>
      </c>
      <c r="R11" s="8"/>
      <c r="S11" s="34">
        <f>SUM(S7:S10)</f>
        <v>26955</v>
      </c>
      <c r="T11" s="8"/>
      <c r="U11" s="35">
        <f>SUM(U7:U10)</f>
        <v>27133.45</v>
      </c>
      <c r="V11" s="10"/>
      <c r="W11" s="17">
        <f>SUM(W6:W10)</f>
        <v>500</v>
      </c>
      <c r="X11" s="43">
        <f>SUM(X7:X10)</f>
        <v>27633.45</v>
      </c>
      <c r="Y11" s="10"/>
      <c r="Z11" s="47">
        <f>SUM(Z7:Z10)</f>
        <v>25684</v>
      </c>
      <c r="XFA11" s="25">
        <f>SUM(M11:XEZ11)</f>
        <v>223848.30000000002</v>
      </c>
    </row>
    <row r="12" spans="1:26 16381:16381" x14ac:dyDescent="0.3">
      <c r="A12" s="4"/>
      <c r="B12" s="4"/>
      <c r="C12" s="4"/>
      <c r="D12" s="4"/>
      <c r="E12" s="4"/>
      <c r="F12" s="5"/>
      <c r="G12" s="5"/>
      <c r="H12" s="4"/>
      <c r="I12" s="5"/>
      <c r="K12" s="22"/>
      <c r="L12" s="23"/>
      <c r="M12" s="13"/>
      <c r="N12" s="16"/>
      <c r="O12" s="36"/>
      <c r="P12" s="4"/>
      <c r="Q12" s="41"/>
      <c r="R12" s="4"/>
      <c r="S12" s="38"/>
      <c r="T12" s="4"/>
      <c r="U12" s="39"/>
      <c r="V12" s="5"/>
      <c r="W12" s="16"/>
      <c r="X12" s="44"/>
      <c r="Y12" s="5"/>
      <c r="Z12" s="48"/>
    </row>
    <row r="13" spans="1:26 16381:16381" x14ac:dyDescent="0.3">
      <c r="A13" s="4"/>
      <c r="B13" s="4"/>
      <c r="C13" s="4"/>
      <c r="D13" s="4"/>
      <c r="E13" s="4"/>
      <c r="F13" s="5"/>
      <c r="G13" s="5"/>
      <c r="H13" s="4"/>
      <c r="I13" s="5"/>
      <c r="K13" s="22"/>
      <c r="L13" s="23"/>
      <c r="M13" s="13"/>
      <c r="N13" s="16"/>
      <c r="O13" s="36"/>
      <c r="P13" s="4"/>
      <c r="Q13" s="41"/>
      <c r="R13" s="4"/>
      <c r="S13" s="38"/>
      <c r="T13" s="4"/>
      <c r="U13" s="39"/>
      <c r="V13" s="5"/>
      <c r="W13" s="16"/>
      <c r="X13" s="44"/>
      <c r="Y13" s="5"/>
      <c r="Z13" s="48"/>
    </row>
    <row r="14" spans="1:26 16381:16381" x14ac:dyDescent="0.3">
      <c r="A14" s="9" t="s">
        <v>10</v>
      </c>
      <c r="B14" s="9"/>
      <c r="C14" s="4"/>
      <c r="D14" s="4"/>
      <c r="E14" s="4"/>
      <c r="F14" s="5"/>
      <c r="G14" s="5"/>
      <c r="H14" s="4"/>
      <c r="I14" s="5"/>
      <c r="K14" s="22"/>
      <c r="L14" s="23"/>
      <c r="M14" s="13"/>
      <c r="N14" s="16"/>
      <c r="O14" s="36"/>
      <c r="P14" s="4"/>
      <c r="Q14" s="41"/>
      <c r="R14" s="4"/>
      <c r="S14" s="38"/>
      <c r="T14" s="4"/>
      <c r="U14" s="39"/>
      <c r="V14" s="5"/>
      <c r="W14" s="16"/>
      <c r="X14" s="44"/>
      <c r="Y14" s="5"/>
      <c r="Z14" s="48"/>
    </row>
    <row r="15" spans="1:26 16381:16381" x14ac:dyDescent="0.3">
      <c r="A15" s="4" t="s">
        <v>11</v>
      </c>
      <c r="B15" s="4"/>
      <c r="C15" s="4"/>
      <c r="D15" s="4"/>
      <c r="E15" s="4">
        <v>7000</v>
      </c>
      <c r="F15" s="5">
        <v>2694.28</v>
      </c>
      <c r="G15" s="5"/>
      <c r="H15" s="4">
        <v>3054</v>
      </c>
      <c r="I15" s="5">
        <v>8073</v>
      </c>
      <c r="K15" s="11">
        <v>1500</v>
      </c>
      <c r="L15" s="16"/>
      <c r="M15" s="13">
        <v>842.81</v>
      </c>
      <c r="N15" s="16"/>
      <c r="O15" s="36">
        <v>800</v>
      </c>
      <c r="P15" s="4"/>
      <c r="Q15" s="37">
        <v>3185.64</v>
      </c>
      <c r="R15" s="4"/>
      <c r="S15" s="38">
        <v>800</v>
      </c>
      <c r="T15" s="4"/>
      <c r="U15" s="39">
        <v>384.41</v>
      </c>
      <c r="V15" s="5"/>
      <c r="W15" s="16">
        <v>300</v>
      </c>
      <c r="X15" s="44">
        <f t="shared" ref="X15:X36" si="2">SUM(U15:W15)</f>
        <v>684.41000000000008</v>
      </c>
      <c r="Y15" s="5"/>
      <c r="Z15" s="48">
        <v>700</v>
      </c>
    </row>
    <row r="16" spans="1:26 16381:16381" x14ac:dyDescent="0.3">
      <c r="A16" s="4" t="s">
        <v>12</v>
      </c>
      <c r="B16" s="4"/>
      <c r="C16" s="4"/>
      <c r="D16" s="4"/>
      <c r="E16" s="4">
        <v>1000</v>
      </c>
      <c r="F16" s="5">
        <v>235</v>
      </c>
      <c r="G16" s="5"/>
      <c r="H16" s="4">
        <v>1000</v>
      </c>
      <c r="I16" s="5">
        <v>440</v>
      </c>
      <c r="K16" s="11">
        <v>1000</v>
      </c>
      <c r="L16" s="16"/>
      <c r="M16" s="13">
        <v>160</v>
      </c>
      <c r="N16" s="16"/>
      <c r="O16" s="36">
        <v>200</v>
      </c>
      <c r="P16" s="4"/>
      <c r="Q16" s="37">
        <v>110</v>
      </c>
      <c r="R16" s="4"/>
      <c r="S16" s="38">
        <v>235</v>
      </c>
      <c r="T16" s="4"/>
      <c r="U16" s="39">
        <v>262.95</v>
      </c>
      <c r="V16" s="5"/>
      <c r="W16" s="16">
        <v>0</v>
      </c>
      <c r="X16" s="44">
        <f t="shared" si="2"/>
        <v>262.95</v>
      </c>
      <c r="Y16" s="5"/>
      <c r="Z16" s="48">
        <v>200</v>
      </c>
    </row>
    <row r="17" spans="1:26" x14ac:dyDescent="0.3">
      <c r="A17" s="4" t="s">
        <v>13</v>
      </c>
      <c r="B17" s="4"/>
      <c r="C17" s="4"/>
      <c r="D17" s="4"/>
      <c r="E17" s="4">
        <v>3710</v>
      </c>
      <c r="F17" s="5">
        <v>2150.41</v>
      </c>
      <c r="G17" s="5"/>
      <c r="H17" s="4">
        <v>4000</v>
      </c>
      <c r="I17" s="5">
        <v>4970.43</v>
      </c>
      <c r="K17" s="11">
        <v>4200</v>
      </c>
      <c r="L17" s="16"/>
      <c r="M17" s="13">
        <v>1202.6600000000001</v>
      </c>
      <c r="N17" s="16"/>
      <c r="O17" s="36">
        <v>2500</v>
      </c>
      <c r="P17" s="4"/>
      <c r="Q17" s="37">
        <v>3160.71</v>
      </c>
      <c r="R17" s="4"/>
      <c r="S17" s="38">
        <v>3780</v>
      </c>
      <c r="T17" s="4"/>
      <c r="U17" s="39">
        <v>0</v>
      </c>
      <c r="V17" s="5"/>
      <c r="W17" s="16">
        <f>1251+1200</f>
        <v>2451</v>
      </c>
      <c r="X17" s="44">
        <f t="shared" si="2"/>
        <v>2451</v>
      </c>
      <c r="Y17" s="5"/>
      <c r="Z17" s="48">
        <v>3000</v>
      </c>
    </row>
    <row r="18" spans="1:26" x14ac:dyDescent="0.3">
      <c r="A18" s="4" t="s">
        <v>14</v>
      </c>
      <c r="B18" s="4"/>
      <c r="C18" s="4"/>
      <c r="D18" s="4"/>
      <c r="E18" s="4">
        <v>4900</v>
      </c>
      <c r="F18" s="5">
        <v>4688.8999999999996</v>
      </c>
      <c r="G18" s="5"/>
      <c r="H18" s="4">
        <v>6000</v>
      </c>
      <c r="I18" s="5">
        <v>5147</v>
      </c>
      <c r="K18" s="11">
        <v>7000</v>
      </c>
      <c r="L18" s="16"/>
      <c r="M18" s="13">
        <v>5125</v>
      </c>
      <c r="N18" s="16"/>
      <c r="O18" s="36">
        <v>6000</v>
      </c>
      <c r="P18" s="4"/>
      <c r="Q18" s="37">
        <v>5310.8</v>
      </c>
      <c r="R18" s="4"/>
      <c r="S18" s="38">
        <v>6120</v>
      </c>
      <c r="T18" s="4"/>
      <c r="U18" s="39">
        <v>3091.9</v>
      </c>
      <c r="V18" s="5"/>
      <c r="W18" s="16">
        <v>2204</v>
      </c>
      <c r="X18" s="44">
        <f t="shared" si="2"/>
        <v>5295.9</v>
      </c>
      <c r="Y18" s="5"/>
      <c r="Z18" s="48">
        <v>7500</v>
      </c>
    </row>
    <row r="19" spans="1:26" x14ac:dyDescent="0.3">
      <c r="A19" s="4" t="s">
        <v>15</v>
      </c>
      <c r="B19" s="4"/>
      <c r="C19" s="4"/>
      <c r="D19" s="4"/>
      <c r="E19" s="4">
        <v>2950</v>
      </c>
      <c r="F19" s="5">
        <v>2916.35</v>
      </c>
      <c r="G19" s="5"/>
      <c r="H19" s="4">
        <v>3000</v>
      </c>
      <c r="I19" s="5">
        <v>2586.92</v>
      </c>
      <c r="K19" s="11">
        <v>3000</v>
      </c>
      <c r="L19" s="16"/>
      <c r="M19" s="13">
        <v>2973.31</v>
      </c>
      <c r="N19" s="16"/>
      <c r="O19" s="36">
        <v>3000</v>
      </c>
      <c r="P19" s="4"/>
      <c r="Q19" s="37">
        <v>3244</v>
      </c>
      <c r="R19" s="4"/>
      <c r="S19" s="38">
        <v>4250</v>
      </c>
      <c r="T19" s="4"/>
      <c r="U19" s="39">
        <v>3837.16</v>
      </c>
      <c r="V19" s="5"/>
      <c r="W19" s="16">
        <v>0</v>
      </c>
      <c r="X19" s="44">
        <f t="shared" si="2"/>
        <v>3837.16</v>
      </c>
      <c r="Y19" s="5"/>
      <c r="Z19" s="48">
        <v>4000</v>
      </c>
    </row>
    <row r="20" spans="1:26" x14ac:dyDescent="0.3">
      <c r="A20" s="4" t="s">
        <v>16</v>
      </c>
      <c r="B20" s="4"/>
      <c r="C20" s="4"/>
      <c r="D20" s="4"/>
      <c r="E20" s="4">
        <v>35000</v>
      </c>
      <c r="F20" s="5">
        <v>1200</v>
      </c>
      <c r="G20" s="5"/>
      <c r="H20" s="4">
        <v>2000</v>
      </c>
      <c r="I20" s="5">
        <v>29268.9</v>
      </c>
      <c r="K20" s="11">
        <v>5000</v>
      </c>
      <c r="L20" s="16"/>
      <c r="M20" s="13">
        <v>0</v>
      </c>
      <c r="N20" s="16"/>
      <c r="O20" s="36">
        <v>0</v>
      </c>
      <c r="P20" s="4"/>
      <c r="Q20" s="37">
        <v>3450</v>
      </c>
      <c r="R20" s="4"/>
      <c r="S20" s="38">
        <v>0</v>
      </c>
      <c r="T20" s="4"/>
      <c r="U20" s="39">
        <v>0</v>
      </c>
      <c r="V20" s="5"/>
      <c r="W20" s="16">
        <v>0</v>
      </c>
      <c r="X20" s="44">
        <f t="shared" si="2"/>
        <v>0</v>
      </c>
      <c r="Y20" s="5"/>
      <c r="Z20" s="48">
        <v>10000</v>
      </c>
    </row>
    <row r="21" spans="1:26" x14ac:dyDescent="0.3">
      <c r="A21" s="4" t="s">
        <v>17</v>
      </c>
      <c r="B21" s="4"/>
      <c r="C21" s="4"/>
      <c r="D21" s="4"/>
      <c r="E21" s="4">
        <v>500</v>
      </c>
      <c r="F21" s="5">
        <v>1159.47</v>
      </c>
      <c r="G21" s="5"/>
      <c r="H21" s="4">
        <v>500</v>
      </c>
      <c r="I21" s="5">
        <v>541.12</v>
      </c>
      <c r="K21" s="11">
        <v>3000</v>
      </c>
      <c r="L21" s="16"/>
      <c r="M21" s="13">
        <v>1092.3599999999999</v>
      </c>
      <c r="N21" s="16"/>
      <c r="O21" s="36">
        <f>200+110+25+750+800</f>
        <v>1885</v>
      </c>
      <c r="P21" s="4"/>
      <c r="Q21" s="37">
        <v>2075.1799999999998</v>
      </c>
      <c r="R21" s="4"/>
      <c r="S21" s="38">
        <v>740</v>
      </c>
      <c r="T21" s="4"/>
      <c r="U21" s="39">
        <v>94.27</v>
      </c>
      <c r="V21" s="5"/>
      <c r="W21" s="16">
        <v>150</v>
      </c>
      <c r="X21" s="44">
        <f t="shared" si="2"/>
        <v>244.26999999999998</v>
      </c>
      <c r="Y21" s="5"/>
      <c r="Z21" s="48">
        <v>1000</v>
      </c>
    </row>
    <row r="22" spans="1:26" x14ac:dyDescent="0.3">
      <c r="A22" s="4" t="s">
        <v>38</v>
      </c>
      <c r="B22" s="4"/>
      <c r="C22" s="4"/>
      <c r="D22" s="4"/>
      <c r="E22" s="4"/>
      <c r="F22" s="5"/>
      <c r="G22" s="5"/>
      <c r="H22" s="4"/>
      <c r="I22" s="5"/>
      <c r="K22" s="11">
        <v>0</v>
      </c>
      <c r="L22" s="16"/>
      <c r="M22" s="13">
        <v>0</v>
      </c>
      <c r="N22" s="16"/>
      <c r="O22" s="36">
        <v>4000</v>
      </c>
      <c r="P22" s="4"/>
      <c r="Q22" s="37">
        <v>2965.18</v>
      </c>
      <c r="R22" s="4"/>
      <c r="S22" s="38">
        <v>3000</v>
      </c>
      <c r="T22" s="4"/>
      <c r="U22" s="39">
        <v>0</v>
      </c>
      <c r="V22" s="5"/>
      <c r="W22" s="16"/>
      <c r="X22" s="44">
        <f t="shared" si="2"/>
        <v>0</v>
      </c>
      <c r="Y22" s="5"/>
      <c r="Z22" s="48">
        <v>5000</v>
      </c>
    </row>
    <row r="23" spans="1:26" x14ac:dyDescent="0.3">
      <c r="A23" s="4" t="s">
        <v>18</v>
      </c>
      <c r="B23" s="4"/>
      <c r="C23" s="4"/>
      <c r="D23" s="4"/>
      <c r="E23" s="4">
        <v>1300</v>
      </c>
      <c r="F23" s="5">
        <v>1675.88</v>
      </c>
      <c r="G23" s="5"/>
      <c r="H23" s="4">
        <v>1300</v>
      </c>
      <c r="I23" s="5">
        <v>2229.87</v>
      </c>
      <c r="K23" s="11">
        <v>1600</v>
      </c>
      <c r="L23" s="16"/>
      <c r="M23" s="13">
        <v>1401.78</v>
      </c>
      <c r="N23" s="16"/>
      <c r="O23" s="36">
        <v>1800</v>
      </c>
      <c r="P23" s="4"/>
      <c r="Q23" s="37">
        <v>556.66999999999996</v>
      </c>
      <c r="R23" s="4"/>
      <c r="S23" s="38">
        <v>1045</v>
      </c>
      <c r="T23" s="4"/>
      <c r="U23" s="39">
        <v>482.48</v>
      </c>
      <c r="V23" s="5"/>
      <c r="W23" s="16">
        <v>750</v>
      </c>
      <c r="X23" s="44">
        <f t="shared" si="2"/>
        <v>1232.48</v>
      </c>
      <c r="Y23" s="5"/>
      <c r="Z23" s="48">
        <v>750</v>
      </c>
    </row>
    <row r="24" spans="1:26" x14ac:dyDescent="0.3">
      <c r="A24" s="4" t="s">
        <v>46</v>
      </c>
      <c r="B24" s="4"/>
      <c r="C24" s="4"/>
      <c r="D24" s="4"/>
      <c r="E24" s="4"/>
      <c r="F24" s="5"/>
      <c r="G24" s="5"/>
      <c r="H24" s="4"/>
      <c r="I24" s="5"/>
      <c r="K24" s="11"/>
      <c r="L24" s="16"/>
      <c r="M24" s="13"/>
      <c r="N24" s="16"/>
      <c r="O24" s="36"/>
      <c r="P24" s="4"/>
      <c r="Q24" s="37">
        <v>320</v>
      </c>
      <c r="R24" s="4"/>
      <c r="S24" s="38">
        <v>1780</v>
      </c>
      <c r="T24" s="4"/>
      <c r="U24" s="39">
        <v>420</v>
      </c>
      <c r="V24" s="5"/>
      <c r="W24" s="16">
        <v>0</v>
      </c>
      <c r="X24" s="44">
        <f t="shared" si="2"/>
        <v>420</v>
      </c>
      <c r="Y24" s="5"/>
      <c r="Z24" s="48">
        <v>450</v>
      </c>
    </row>
    <row r="25" spans="1:26" x14ac:dyDescent="0.3">
      <c r="A25" s="4" t="s">
        <v>19</v>
      </c>
      <c r="B25" s="4"/>
      <c r="C25" s="4"/>
      <c r="D25" s="4"/>
      <c r="E25" s="4">
        <v>600</v>
      </c>
      <c r="F25" s="5">
        <v>300</v>
      </c>
      <c r="G25" s="5"/>
      <c r="H25" s="4">
        <v>600</v>
      </c>
      <c r="I25" s="5">
        <v>600</v>
      </c>
      <c r="K25" s="11">
        <v>600</v>
      </c>
      <c r="L25" s="16"/>
      <c r="M25" s="13">
        <v>300</v>
      </c>
      <c r="N25" s="16"/>
      <c r="O25" s="36">
        <v>600</v>
      </c>
      <c r="P25" s="4"/>
      <c r="Q25" s="37">
        <v>300</v>
      </c>
      <c r="R25" s="4"/>
      <c r="S25" s="38">
        <v>600</v>
      </c>
      <c r="T25" s="4"/>
      <c r="U25" s="39">
        <v>0</v>
      </c>
      <c r="V25" s="5"/>
      <c r="W25" s="16">
        <v>600</v>
      </c>
      <c r="X25" s="44">
        <f t="shared" si="2"/>
        <v>600</v>
      </c>
      <c r="Y25" s="5"/>
      <c r="Z25" s="48">
        <v>600</v>
      </c>
    </row>
    <row r="26" spans="1:26" x14ac:dyDescent="0.3">
      <c r="A26" s="4" t="s">
        <v>20</v>
      </c>
      <c r="B26" s="4"/>
      <c r="C26" s="4"/>
      <c r="D26" s="4"/>
      <c r="E26" s="4">
        <v>500</v>
      </c>
      <c r="F26" s="5">
        <v>541.15</v>
      </c>
      <c r="G26" s="5"/>
      <c r="H26" s="4">
        <v>500</v>
      </c>
      <c r="I26" s="5">
        <v>968</v>
      </c>
      <c r="K26" s="11">
        <v>700</v>
      </c>
      <c r="L26" s="16"/>
      <c r="M26" s="13">
        <v>924.4</v>
      </c>
      <c r="N26" s="16"/>
      <c r="O26" s="36">
        <v>2000</v>
      </c>
      <c r="P26" s="4"/>
      <c r="Q26" s="37">
        <v>604</v>
      </c>
      <c r="R26" s="4"/>
      <c r="S26" s="38">
        <v>1693</v>
      </c>
      <c r="T26" s="4"/>
      <c r="U26" s="39">
        <v>291</v>
      </c>
      <c r="V26" s="5"/>
      <c r="W26" s="16">
        <v>370</v>
      </c>
      <c r="X26" s="44">
        <f t="shared" si="2"/>
        <v>661</v>
      </c>
      <c r="Y26" s="5"/>
      <c r="Z26" s="48">
        <v>1320</v>
      </c>
    </row>
    <row r="27" spans="1:26" x14ac:dyDescent="0.3">
      <c r="A27" s="4" t="s">
        <v>48</v>
      </c>
      <c r="B27" s="4"/>
      <c r="C27" s="4"/>
      <c r="D27" s="4"/>
      <c r="E27" s="4"/>
      <c r="F27" s="5"/>
      <c r="G27" s="5"/>
      <c r="H27" s="4"/>
      <c r="I27" s="5"/>
      <c r="K27" s="11"/>
      <c r="L27" s="16"/>
      <c r="M27" s="13"/>
      <c r="N27" s="16"/>
      <c r="O27" s="36">
        <v>0</v>
      </c>
      <c r="P27" s="4"/>
      <c r="Q27" s="37">
        <v>160.4</v>
      </c>
      <c r="R27" s="4"/>
      <c r="S27" s="38">
        <v>0</v>
      </c>
      <c r="T27" s="4"/>
      <c r="U27" s="39">
        <v>70</v>
      </c>
      <c r="V27" s="5"/>
      <c r="W27" s="16">
        <v>60</v>
      </c>
      <c r="X27" s="44">
        <f t="shared" si="2"/>
        <v>130</v>
      </c>
      <c r="Y27" s="5"/>
      <c r="Z27" s="48">
        <v>200</v>
      </c>
    </row>
    <row r="28" spans="1:26" x14ac:dyDescent="0.3">
      <c r="A28" s="4" t="s">
        <v>21</v>
      </c>
      <c r="B28" s="4"/>
      <c r="C28" s="4"/>
      <c r="D28" s="4"/>
      <c r="E28" s="4">
        <v>865</v>
      </c>
      <c r="F28" s="5">
        <v>118.15</v>
      </c>
      <c r="G28" s="5"/>
      <c r="H28" s="4">
        <v>750</v>
      </c>
      <c r="I28" s="5">
        <v>0</v>
      </c>
      <c r="K28" s="11">
        <v>0</v>
      </c>
      <c r="L28" s="16"/>
      <c r="M28" s="13">
        <v>0</v>
      </c>
      <c r="N28" s="16"/>
      <c r="O28" s="36">
        <v>450</v>
      </c>
      <c r="P28" s="4"/>
      <c r="Q28" s="37">
        <v>896.94</v>
      </c>
      <c r="R28" s="4"/>
      <c r="S28" s="38">
        <v>495</v>
      </c>
      <c r="T28" s="4"/>
      <c r="U28" s="39">
        <v>411.4</v>
      </c>
      <c r="V28" s="5"/>
      <c r="W28" s="16">
        <v>112</v>
      </c>
      <c r="X28" s="44">
        <f t="shared" si="2"/>
        <v>523.4</v>
      </c>
      <c r="Y28" s="5"/>
      <c r="Z28" s="48">
        <v>430</v>
      </c>
    </row>
    <row r="29" spans="1:26" x14ac:dyDescent="0.3">
      <c r="A29" s="4" t="s">
        <v>22</v>
      </c>
      <c r="B29" s="4"/>
      <c r="C29" s="4"/>
      <c r="D29" s="4"/>
      <c r="E29" s="4">
        <v>200</v>
      </c>
      <c r="F29" s="5">
        <v>25</v>
      </c>
      <c r="G29" s="5"/>
      <c r="H29" s="4">
        <v>200</v>
      </c>
      <c r="I29" s="5">
        <v>25</v>
      </c>
      <c r="K29" s="11">
        <v>300</v>
      </c>
      <c r="L29" s="16"/>
      <c r="M29" s="13">
        <v>0</v>
      </c>
      <c r="N29" s="16"/>
      <c r="O29" s="36">
        <v>100</v>
      </c>
      <c r="P29" s="4"/>
      <c r="Q29" s="37">
        <v>60</v>
      </c>
      <c r="R29" s="4"/>
      <c r="S29" s="38">
        <v>200</v>
      </c>
      <c r="T29" s="4"/>
      <c r="U29" s="39">
        <v>25</v>
      </c>
      <c r="V29" s="5"/>
      <c r="W29" s="16">
        <v>0</v>
      </c>
      <c r="X29" s="44">
        <f t="shared" si="2"/>
        <v>25</v>
      </c>
      <c r="Y29" s="5"/>
      <c r="Z29" s="48">
        <v>200</v>
      </c>
    </row>
    <row r="30" spans="1:26" x14ac:dyDescent="0.3">
      <c r="A30" s="4" t="s">
        <v>23</v>
      </c>
      <c r="B30" s="4"/>
      <c r="C30" s="4"/>
      <c r="D30" s="4"/>
      <c r="E30" s="4">
        <v>500</v>
      </c>
      <c r="F30" s="5">
        <v>12603.62</v>
      </c>
      <c r="G30" s="5"/>
      <c r="H30" s="4">
        <v>500</v>
      </c>
      <c r="I30" s="5">
        <v>1185</v>
      </c>
      <c r="K30" s="11">
        <v>5000</v>
      </c>
      <c r="L30" s="16"/>
      <c r="M30" s="13">
        <v>1606</v>
      </c>
      <c r="N30" s="16"/>
      <c r="O30" s="36">
        <v>2500</v>
      </c>
      <c r="P30" s="4"/>
      <c r="Q30" s="37">
        <v>910</v>
      </c>
      <c r="R30" s="4"/>
      <c r="S30" s="38">
        <v>610</v>
      </c>
      <c r="T30" s="4"/>
      <c r="U30" s="39">
        <v>300</v>
      </c>
      <c r="V30" s="5"/>
      <c r="W30" s="16">
        <v>100</v>
      </c>
      <c r="X30" s="44">
        <f t="shared" si="2"/>
        <v>400</v>
      </c>
      <c r="Y30" s="5"/>
      <c r="Z30" s="48">
        <v>1350</v>
      </c>
    </row>
    <row r="31" spans="1:26" x14ac:dyDescent="0.3">
      <c r="A31" s="4" t="s">
        <v>24</v>
      </c>
      <c r="B31" s="4"/>
      <c r="C31" s="4"/>
      <c r="D31" s="4"/>
      <c r="E31" s="4">
        <v>20</v>
      </c>
      <c r="F31" s="5">
        <v>0</v>
      </c>
      <c r="G31" s="5"/>
      <c r="H31" s="4">
        <v>0</v>
      </c>
      <c r="I31" s="5">
        <v>0</v>
      </c>
      <c r="K31" s="11">
        <v>0</v>
      </c>
      <c r="L31" s="16"/>
      <c r="M31" s="13">
        <v>0</v>
      </c>
      <c r="N31" s="16"/>
      <c r="O31" s="36">
        <v>0</v>
      </c>
      <c r="P31" s="4"/>
      <c r="Q31" s="37">
        <v>0</v>
      </c>
      <c r="R31" s="4"/>
      <c r="S31" s="38">
        <v>0</v>
      </c>
      <c r="T31" s="4"/>
      <c r="U31" s="39">
        <v>0</v>
      </c>
      <c r="V31" s="5"/>
      <c r="W31" s="16">
        <v>0</v>
      </c>
      <c r="X31" s="44">
        <f t="shared" si="2"/>
        <v>0</v>
      </c>
      <c r="Y31" s="5"/>
      <c r="Z31" s="48">
        <v>0</v>
      </c>
    </row>
    <row r="32" spans="1:26" x14ac:dyDescent="0.3">
      <c r="A32" s="4" t="s">
        <v>25</v>
      </c>
      <c r="B32" s="4"/>
      <c r="C32" s="4"/>
      <c r="D32" s="4"/>
      <c r="E32" s="4">
        <v>0</v>
      </c>
      <c r="F32" s="5">
        <v>0</v>
      </c>
      <c r="G32" s="5"/>
      <c r="H32" s="4">
        <v>0</v>
      </c>
      <c r="I32" s="5">
        <v>0</v>
      </c>
      <c r="K32" s="11">
        <v>0</v>
      </c>
      <c r="L32" s="16"/>
      <c r="M32" s="13">
        <v>0</v>
      </c>
      <c r="N32" s="16"/>
      <c r="O32" s="36">
        <v>250</v>
      </c>
      <c r="P32" s="4"/>
      <c r="Q32" s="37">
        <v>0</v>
      </c>
      <c r="R32" s="4"/>
      <c r="S32" s="38">
        <v>0</v>
      </c>
      <c r="T32" s="4"/>
      <c r="U32" s="39">
        <v>0</v>
      </c>
      <c r="V32" s="5"/>
      <c r="W32" s="16">
        <v>0</v>
      </c>
      <c r="X32" s="44">
        <f t="shared" si="2"/>
        <v>0</v>
      </c>
      <c r="Y32" s="5"/>
      <c r="Z32" s="48">
        <v>360</v>
      </c>
    </row>
    <row r="33" spans="1:26" x14ac:dyDescent="0.3">
      <c r="A33" s="4" t="s">
        <v>26</v>
      </c>
      <c r="B33" s="4"/>
      <c r="C33" s="4"/>
      <c r="D33" s="4"/>
      <c r="E33" s="4">
        <v>0</v>
      </c>
      <c r="F33" s="5">
        <v>530</v>
      </c>
      <c r="G33" s="5"/>
      <c r="H33" s="4">
        <v>600</v>
      </c>
      <c r="I33" s="5">
        <v>1136.67</v>
      </c>
      <c r="K33" s="11">
        <v>600</v>
      </c>
      <c r="L33" s="16"/>
      <c r="M33" s="13">
        <v>34</v>
      </c>
      <c r="N33" s="16"/>
      <c r="O33" s="36">
        <v>2500</v>
      </c>
      <c r="P33" s="4"/>
      <c r="Q33" s="37">
        <v>3800.39</v>
      </c>
      <c r="R33" s="4"/>
      <c r="S33" s="38">
        <v>0</v>
      </c>
      <c r="T33" s="4"/>
      <c r="U33" s="39">
        <v>511.58</v>
      </c>
      <c r="V33" s="5"/>
      <c r="W33" s="16">
        <v>0</v>
      </c>
      <c r="X33" s="44">
        <f t="shared" si="2"/>
        <v>511.58</v>
      </c>
      <c r="Y33" s="5"/>
      <c r="Z33" s="48">
        <v>6000</v>
      </c>
    </row>
    <row r="34" spans="1:26" x14ac:dyDescent="0.3">
      <c r="A34" s="4" t="s">
        <v>47</v>
      </c>
      <c r="B34" s="4"/>
      <c r="C34" s="4"/>
      <c r="D34" s="4"/>
      <c r="E34" s="4"/>
      <c r="F34" s="5"/>
      <c r="G34" s="5"/>
      <c r="H34" s="4"/>
      <c r="I34" s="5"/>
      <c r="K34" s="11"/>
      <c r="L34" s="16"/>
      <c r="M34" s="13"/>
      <c r="N34" s="16"/>
      <c r="O34" s="36"/>
      <c r="P34" s="4"/>
      <c r="Q34" s="37">
        <v>0</v>
      </c>
      <c r="R34" s="4"/>
      <c r="S34" s="38">
        <v>1200</v>
      </c>
      <c r="T34" s="4"/>
      <c r="U34" s="39">
        <v>0</v>
      </c>
      <c r="V34" s="5"/>
      <c r="W34" s="16">
        <v>5000</v>
      </c>
      <c r="X34" s="44">
        <f t="shared" si="2"/>
        <v>5000</v>
      </c>
      <c r="Y34" s="5"/>
      <c r="Z34" s="48">
        <v>5000</v>
      </c>
    </row>
    <row r="35" spans="1:26" x14ac:dyDescent="0.3">
      <c r="A35" s="4" t="s">
        <v>27</v>
      </c>
      <c r="B35" s="4"/>
      <c r="C35" s="4"/>
      <c r="D35" s="4"/>
      <c r="E35" s="4">
        <v>0</v>
      </c>
      <c r="F35" s="5">
        <v>0</v>
      </c>
      <c r="G35" s="5"/>
      <c r="H35" s="4">
        <v>6000</v>
      </c>
      <c r="I35" s="5">
        <v>3040</v>
      </c>
      <c r="K35" s="11">
        <v>10000</v>
      </c>
      <c r="L35" s="16"/>
      <c r="M35" s="13">
        <v>0</v>
      </c>
      <c r="N35" s="16"/>
      <c r="O35" s="36"/>
      <c r="P35" s="4"/>
      <c r="Q35" s="37">
        <v>0</v>
      </c>
      <c r="R35" s="4"/>
      <c r="S35" s="38">
        <v>11000</v>
      </c>
      <c r="T35" s="4"/>
      <c r="U35" s="39">
        <v>0</v>
      </c>
      <c r="V35" s="5"/>
      <c r="W35" s="16">
        <v>0</v>
      </c>
      <c r="X35" s="44">
        <f t="shared" si="2"/>
        <v>0</v>
      </c>
      <c r="Y35" s="5"/>
      <c r="Z35" s="48">
        <v>11000</v>
      </c>
    </row>
    <row r="36" spans="1:26" x14ac:dyDescent="0.3">
      <c r="A36" s="4" t="s">
        <v>40</v>
      </c>
      <c r="B36" s="4"/>
      <c r="C36" s="4"/>
      <c r="D36" s="4"/>
      <c r="E36" s="4"/>
      <c r="F36" s="5"/>
      <c r="G36" s="5"/>
      <c r="H36" s="4"/>
      <c r="I36" s="5"/>
      <c r="K36" s="22"/>
      <c r="L36" s="23"/>
      <c r="M36" s="13"/>
      <c r="N36" s="16"/>
      <c r="O36" s="36">
        <v>0</v>
      </c>
      <c r="P36" s="4"/>
      <c r="Q36" s="37">
        <v>0</v>
      </c>
      <c r="R36" s="4"/>
      <c r="S36" s="38">
        <v>0</v>
      </c>
      <c r="T36" s="4"/>
      <c r="U36" s="39">
        <v>0</v>
      </c>
      <c r="V36" s="5"/>
      <c r="W36" s="16"/>
      <c r="X36" s="44">
        <f t="shared" si="2"/>
        <v>0</v>
      </c>
      <c r="Y36" s="5"/>
      <c r="Z36" s="48"/>
    </row>
    <row r="37" spans="1:26" x14ac:dyDescent="0.3">
      <c r="A37" s="4"/>
      <c r="B37" s="4"/>
      <c r="C37" s="4"/>
      <c r="D37" s="4"/>
      <c r="E37" s="4">
        <f>SUM(E15:E36)</f>
        <v>59045</v>
      </c>
      <c r="F37" s="5">
        <f>SUM(F15:F36)</f>
        <v>30838.210000000006</v>
      </c>
      <c r="G37" s="5"/>
      <c r="H37" s="4">
        <f>SUM(H15:H36)</f>
        <v>30004</v>
      </c>
      <c r="I37" s="5">
        <f>SUM(I15:I36)</f>
        <v>60211.91</v>
      </c>
      <c r="K37" s="11">
        <f>SUM(K15:K36)</f>
        <v>43500</v>
      </c>
      <c r="L37" s="16"/>
      <c r="M37" s="13">
        <f>SUM(M15:M36)</f>
        <v>15662.320000000002</v>
      </c>
      <c r="N37" s="16"/>
      <c r="O37" s="28">
        <f>SUM(O15:O36)</f>
        <v>28585</v>
      </c>
      <c r="P37" s="4"/>
      <c r="Q37" s="37">
        <f>SUM(Q15:Q36)</f>
        <v>31109.91</v>
      </c>
      <c r="R37" s="4"/>
      <c r="S37" s="38">
        <f>SUM(S15:S36)</f>
        <v>37548</v>
      </c>
      <c r="T37" s="4"/>
      <c r="U37" s="39">
        <f>SUM(U15:U36)</f>
        <v>10182.15</v>
      </c>
      <c r="V37" s="5"/>
      <c r="W37" s="16">
        <f>SUM(W15:W36)</f>
        <v>12097</v>
      </c>
      <c r="X37" s="44">
        <f>SUM(X15:X36)</f>
        <v>22279.15</v>
      </c>
      <c r="Y37" s="5"/>
      <c r="Z37" s="48">
        <f>SUM(Z15:Z36)</f>
        <v>59060</v>
      </c>
    </row>
    <row r="38" spans="1:26" x14ac:dyDescent="0.3">
      <c r="A38" s="4"/>
      <c r="B38" s="4"/>
      <c r="C38" s="4"/>
      <c r="D38" s="4"/>
      <c r="E38" s="4"/>
      <c r="F38" s="5"/>
      <c r="G38" s="4"/>
      <c r="H38" s="4"/>
      <c r="I38" s="5"/>
      <c r="K38" s="22"/>
      <c r="L38" s="23"/>
      <c r="M38" s="13"/>
      <c r="N38" s="16"/>
      <c r="O38" s="36"/>
      <c r="P38" s="4"/>
      <c r="Q38" s="41"/>
      <c r="R38" s="4"/>
      <c r="S38" s="38"/>
      <c r="T38" s="4"/>
      <c r="U38" s="39"/>
      <c r="V38" s="5"/>
      <c r="W38" s="16"/>
      <c r="X38" s="44"/>
      <c r="Y38" s="5"/>
      <c r="Z38" s="48"/>
    </row>
    <row r="39" spans="1:26" x14ac:dyDescent="0.3">
      <c r="A39" s="4"/>
      <c r="B39" s="4"/>
      <c r="C39" s="4"/>
      <c r="D39" s="4"/>
      <c r="E39" s="4"/>
      <c r="F39" s="5"/>
      <c r="G39" s="4"/>
      <c r="H39" s="4"/>
      <c r="I39" s="5"/>
      <c r="K39" s="22"/>
      <c r="L39" s="23"/>
      <c r="M39" s="13"/>
      <c r="N39" s="16"/>
      <c r="O39" s="36"/>
      <c r="P39" s="4"/>
      <c r="Q39" s="41"/>
      <c r="R39" s="4"/>
      <c r="S39" s="38"/>
      <c r="T39" s="4"/>
      <c r="U39" s="39"/>
      <c r="V39" s="5"/>
      <c r="W39" s="16"/>
      <c r="X39" s="44"/>
      <c r="Y39" s="5"/>
      <c r="Z39" s="48"/>
    </row>
    <row r="40" spans="1:26" x14ac:dyDescent="0.3">
      <c r="A40" s="4" t="s">
        <v>53</v>
      </c>
      <c r="B40" s="8"/>
      <c r="C40" s="8"/>
      <c r="D40" s="8"/>
      <c r="E40" s="8"/>
      <c r="F40" s="10">
        <f>SUM(F6+F11-F37)</f>
        <v>14502.729999999989</v>
      </c>
      <c r="G40" s="8"/>
      <c r="H40" s="8"/>
      <c r="I40" s="10">
        <f>SUM(I6+I11-I37)</f>
        <v>13867.130000000005</v>
      </c>
      <c r="K40" s="12">
        <f>SUM(K6+K11-K37)</f>
        <v>-27659</v>
      </c>
      <c r="L40" s="17"/>
      <c r="M40" s="14">
        <f>SUM(M6+M11-M37)</f>
        <v>27513.769999999997</v>
      </c>
      <c r="N40" s="17"/>
      <c r="O40" s="29">
        <f>SUM(O6+O11-O37)</f>
        <v>10314</v>
      </c>
      <c r="P40" s="4"/>
      <c r="Q40" s="29">
        <f>SUM(Q6+Q11-Q37)</f>
        <v>57979.479999999996</v>
      </c>
      <c r="R40" s="4"/>
      <c r="S40" s="30">
        <f>SUM(S6+S11-S37)</f>
        <v>12107</v>
      </c>
      <c r="T40" s="4"/>
      <c r="U40" s="31">
        <f>SUM(U6+(U11-U37))</f>
        <v>74930.78</v>
      </c>
      <c r="V40" s="5"/>
      <c r="W40" s="20">
        <f>SUM(W6+(W11-W37))</f>
        <v>-11597</v>
      </c>
      <c r="X40" s="29">
        <f>SUM(X6+(X11-X37))</f>
        <v>63333.78</v>
      </c>
      <c r="Y40" s="5"/>
      <c r="Z40" s="49">
        <f>SUM(Z6+(Z11-Z37))</f>
        <v>29957.78</v>
      </c>
    </row>
    <row r="41" spans="1:26" x14ac:dyDescent="0.3">
      <c r="A41" s="4"/>
      <c r="B41" s="4"/>
      <c r="C41" s="4"/>
      <c r="D41" s="4"/>
      <c r="E41" s="4"/>
      <c r="F41" s="5"/>
      <c r="G41" s="4"/>
      <c r="H41" s="4"/>
      <c r="I41" s="5"/>
      <c r="K41" s="4"/>
      <c r="L41" s="23"/>
      <c r="M41" s="5"/>
      <c r="N41" s="16"/>
      <c r="O41" s="36"/>
      <c r="P41" s="4"/>
      <c r="Q41" s="41"/>
      <c r="R41" s="4"/>
      <c r="S41" s="38"/>
      <c r="T41" s="4"/>
      <c r="U41" s="39"/>
      <c r="V41" s="5"/>
      <c r="W41" s="5"/>
      <c r="X41" s="5"/>
      <c r="Y41" s="5"/>
      <c r="Z41" s="5"/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Taylor</dc:creator>
  <cp:lastModifiedBy>MPC Clerk</cp:lastModifiedBy>
  <cp:lastPrinted>2021-11-23T11:27:06Z</cp:lastPrinted>
  <dcterms:created xsi:type="dcterms:W3CDTF">2019-03-16T17:25:27Z</dcterms:created>
  <dcterms:modified xsi:type="dcterms:W3CDTF">2022-05-20T10:47:39Z</dcterms:modified>
</cp:coreProperties>
</file>